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atrices POI-Presupuesto Inicial P3 Desarrollo Hidroproductivo PARD\"/>
    </mc:Choice>
  </mc:AlternateContent>
  <bookViews>
    <workbookView xWindow="930" yWindow="1200" windowWidth="20490" windowHeight="7740"/>
  </bookViews>
  <sheets>
    <sheet name="POI2019 " sheetId="13" r:id="rId1"/>
    <sheet name="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externalReferences>
    <externalReference r:id="rId10"/>
  </externalReferences>
  <definedNames>
    <definedName name="_xlnm._FilterDatabase" localSheetId="6" hidden="1">'detalle de subpartidas'!$A$1:$H$86</definedName>
    <definedName name="_xlnm._FilterDatabase" localSheetId="5" hidden="1">'Modificación 2015'!$B$5:$L$86</definedName>
    <definedName name="_xlnm.Print_Area" localSheetId="0">'POI2019 '!$A$1:$P$42</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P15" i="13" l="1"/>
  <c r="P34" i="13"/>
  <c r="P36" i="13"/>
  <c r="N34" i="13" l="1"/>
  <c r="O34" i="13"/>
  <c r="P18" i="13" l="1"/>
  <c r="P26" i="13"/>
  <c r="O26" i="13" s="1"/>
  <c r="K36" i="13" l="1"/>
  <c r="O20" i="13" l="1"/>
  <c r="P37" i="13" l="1"/>
  <c r="P32" i="13"/>
  <c r="P30" i="13"/>
  <c r="P28" i="13"/>
  <c r="P22" i="13"/>
  <c r="P20" i="13"/>
  <c r="P17" i="13"/>
  <c r="P13" i="13"/>
  <c r="P38" i="13"/>
  <c r="P41" i="13"/>
  <c r="P40" i="13" l="1"/>
  <c r="P42" i="13" s="1"/>
  <c r="N15" i="13"/>
  <c r="O15" i="13"/>
  <c r="L22" i="13"/>
  <c r="M22" i="13"/>
  <c r="N22" i="13"/>
  <c r="N32" i="13"/>
  <c r="O32" i="13"/>
  <c r="M41" i="13"/>
  <c r="N41" i="13"/>
  <c r="O41" i="13"/>
  <c r="L41" i="13"/>
  <c r="O17" i="13"/>
  <c r="N17" i="13"/>
  <c r="N26" i="13"/>
  <c r="M36" i="13"/>
  <c r="N36" i="13"/>
  <c r="O36" i="13"/>
  <c r="L36" i="13"/>
  <c r="L38" i="13"/>
  <c r="M38" i="13"/>
  <c r="O38" i="13"/>
  <c r="N38" i="13"/>
  <c r="M18" i="13"/>
  <c r="N18" i="13"/>
  <c r="N28" i="13"/>
  <c r="O28" i="13"/>
  <c r="O13" i="13"/>
  <c r="N13" i="13"/>
  <c r="N30" i="13"/>
  <c r="O30" i="13"/>
  <c r="L37" i="13"/>
  <c r="M37" i="13"/>
  <c r="N37" i="13"/>
  <c r="O37" i="13"/>
  <c r="I34" i="13"/>
  <c r="N40" i="13" l="1"/>
  <c r="N42" i="13" s="1"/>
  <c r="L40" i="13"/>
  <c r="L42" i="13" s="1"/>
  <c r="M40" i="13"/>
  <c r="M42" i="13" s="1"/>
  <c r="O40" i="13"/>
  <c r="O42" i="13" s="1"/>
  <c r="F16" i="18"/>
  <c r="K16" i="18" l="1"/>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H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7" authorId="0" shapeId="0">
      <text>
        <r>
          <rPr>
            <b/>
            <sz val="9"/>
            <color indexed="81"/>
            <rFont val="Tahoma"/>
            <family val="2"/>
          </rPr>
          <t>Kathia:</t>
        </r>
        <r>
          <rPr>
            <sz val="9"/>
            <color indexed="81"/>
            <rFont val="Tahoma"/>
            <family val="2"/>
          </rPr>
          <t xml:space="preserve">
la evidencia son oficios y  otros documentos</t>
        </r>
      </text>
    </comment>
    <comment ref="D17" authorId="0" shapeId="0">
      <text>
        <r>
          <rPr>
            <b/>
            <sz val="9"/>
            <color indexed="81"/>
            <rFont val="Tahoma"/>
            <family val="2"/>
          </rPr>
          <t>Kathia:</t>
        </r>
        <r>
          <rPr>
            <sz val="9"/>
            <color indexed="81"/>
            <rFont val="Tahoma"/>
            <family val="2"/>
          </rPr>
          <t xml:space="preserve">
 diseño, informe complementario, conclusión del estudio</t>
        </r>
      </text>
    </comment>
    <comment ref="D18" authorId="0" shapeId="0">
      <text>
        <r>
          <rPr>
            <b/>
            <sz val="9"/>
            <color indexed="81"/>
            <rFont val="Tahoma"/>
            <family val="2"/>
          </rPr>
          <t>Kathia:</t>
        </r>
        <r>
          <rPr>
            <sz val="9"/>
            <color indexed="81"/>
            <rFont val="Tahoma"/>
            <family val="2"/>
          </rPr>
          <t xml:space="preserve">
(217 de geotecnia y el tramite ambiental de 128 reservorios)  del </t>
        </r>
      </text>
    </comment>
    <comment ref="C37" authorId="0" shapeId="0">
      <text>
        <r>
          <rPr>
            <b/>
            <sz val="9"/>
            <color indexed="81"/>
            <rFont val="Tahoma"/>
            <family val="2"/>
          </rPr>
          <t>Kathia:</t>
        </r>
        <r>
          <rPr>
            <sz val="9"/>
            <color indexed="81"/>
            <rFont val="Tahoma"/>
            <family val="2"/>
          </rPr>
          <t xml:space="preserve">
la oficina debe señalar si dispondra de proyectos y asignación de tiempo para apoyo tecnico a SUA de proyectos construidos, revisar si la redacción de meta es la correcta, asi se ha expresado en años anteriores</t>
        </r>
      </text>
    </comment>
    <comment ref="D37" authorId="0" shapeId="0">
      <text>
        <r>
          <rPr>
            <b/>
            <sz val="9"/>
            <color indexed="81"/>
            <rFont val="Tahoma"/>
            <family val="2"/>
          </rPr>
          <t>Kathia:</t>
        </r>
        <r>
          <rPr>
            <sz val="9"/>
            <color indexed="81"/>
            <rFont val="Tahoma"/>
            <family val="2"/>
          </rPr>
          <t xml:space="preserve">
</t>
        </r>
        <r>
          <rPr>
            <sz val="14"/>
            <color indexed="81"/>
            <rFont val="Tahoma"/>
            <family val="2"/>
          </rPr>
          <t>Informe de resultados de funcionamiento del sistema elaborado es el medio para verificar la meta y resultados obtenidos</t>
        </r>
      </text>
    </comment>
    <comment ref="D39" authorId="0" shapeId="0">
      <text>
        <r>
          <rPr>
            <b/>
            <sz val="14"/>
            <color indexed="81"/>
            <rFont val="Tahoma"/>
            <family val="2"/>
          </rPr>
          <t>Kathia:</t>
        </r>
        <r>
          <rPr>
            <sz val="14"/>
            <color indexed="81"/>
            <rFont val="Tahoma"/>
            <family val="2"/>
          </rPr>
          <t xml:space="preserve">
se paso a indicador y no a meta, ya que el fin es señalar el resultado de la gestión que ejecuta la región, </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<sst xmlns="http://schemas.openxmlformats.org/spreadsheetml/2006/main" count="1955" uniqueCount="461">
  <si>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</si>
  <si>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</si>
  <si>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</si>
  <si>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</si>
  <si>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</si>
  <si>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</si>
  <si>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</si>
  <si>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</si>
  <si>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</si>
  <si>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</si>
  <si>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</si>
  <si>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</si>
  <si>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</si>
  <si>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</si>
  <si>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</si>
  <si>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</si>
  <si>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</si>
  <si>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</si>
  <si>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</si>
  <si>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</si>
  <si>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</si>
  <si>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</si>
  <si>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</si>
  <si>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</si>
  <si>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</si>
  <si>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</si>
  <si>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</si>
  <si>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</si>
  <si>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</si>
  <si>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</si>
  <si>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</si>
  <si>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</si>
  <si>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</si>
  <si>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</si>
  <si>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</si>
  <si>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</si>
  <si>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</si>
  <si>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</si>
  <si>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</si>
  <si>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</si>
  <si>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</si>
  <si>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</si>
  <si>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</si>
  <si>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</si>
  <si>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</si>
  <si>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</si>
  <si>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</si>
  <si>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</si>
  <si>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</si>
  <si>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</si>
  <si>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</si>
  <si>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</si>
  <si>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</si>
  <si>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</si>
  <si>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</si>
  <si>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</si>
  <si>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</si>
  <si>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</si>
  <si>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</si>
  <si>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</si>
  <si>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</si>
  <si>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</si>
  <si>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</si>
  <si>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</si>
  <si>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</si>
  <si>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</si>
  <si>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</si>
  <si>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</si>
  <si>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</si>
  <si>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</si>
  <si>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</si>
  <si>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</si>
  <si>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</si>
  <si>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</si>
  <si>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</si>
  <si>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</si>
  <si>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</si>
  <si>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</si>
  <si>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</si>
  <si>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</si>
  <si>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</si>
  <si>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</si>
  <si>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</si>
  <si>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</si>
  <si>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</si>
  <si>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</si>
  <si>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</si>
  <si>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</si>
  <si>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</si>
  <si>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</si>
  <si>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</si>
  <si>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</si>
  <si>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</si>
  <si>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</si>
  <si>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</si>
  <si>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</si>
  <si>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</si>
  <si>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</si>
  <si>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</si>
  <si>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</si>
  <si>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</si>
  <si>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</si>
  <si>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</si>
  <si>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</si>
  <si>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</si>
  <si>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</si>
  <si>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</si>
  <si>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</si>
  <si>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</si>
  <si>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</si>
  <si>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</si>
  <si>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</si>
  <si>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</si>
  <si>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</si>
  <si>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</si>
  <si>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</si>
  <si>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</si>
  <si>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</si>
  <si>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</si>
  <si>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</si>
  <si>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</si>
  <si>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</si>
  <si>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</si>
  <si>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</si>
  <si>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</si>
  <si>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</si>
  <si>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</si>
  <si>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</si>
  <si>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</si>
  <si>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</si>
  <si>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</si>
  <si>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</si>
  <si>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</si>
  <si>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</si>
  <si>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</si>
  <si>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</si>
  <si>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</si>
  <si>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</si>
  <si>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</si>
  <si>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</si>
  <si>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</si>
  <si>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</si>
  <si>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</si>
  <si>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</si>
  <si>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</si>
  <si>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</si>
  <si>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</si>
  <si>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</si>
  <si>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</si>
  <si>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</si>
  <si>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</si>
  <si>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</si>
  <si>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</si>
  <si>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</si>
  <si>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</si>
  <si>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</si>
  <si>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</si>
  <si>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</si>
  <si>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</si>
  <si>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</si>
  <si>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</si>
  <si>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</si>
  <si>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</si>
  <si>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</si>
  <si>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</si>
  <si>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</si>
  <si>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</si>
  <si>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</si>
  <si>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</si>
  <si>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</si>
  <si>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</si>
  <si>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</si>
  <si>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</si>
  <si>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</si>
  <si>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</si>
  <si>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</si>
  <si>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</si>
  <si>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</si>
  <si>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</si>
  <si>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</si>
  <si>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</si>
  <si>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</si>
  <si>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</si>
  <si>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</si>
  <si>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</si>
  <si>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</si>
  <si>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</si>
  <si>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</si>
  <si>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</si>
  <si>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</si>
  <si>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</si>
  <si>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</si>
  <si>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</si>
  <si>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</si>
  <si>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</si>
  <si>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</si>
  <si>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</si>
  <si>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</si>
  <si>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</si>
  <si>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</si>
  <si>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</si>
  <si>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</si>
  <si>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</si>
  <si>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</si>
  <si>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</si>
  <si>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</si>
  <si>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</si>
  <si>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</si>
  <si>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</si>
  <si>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</si>
  <si>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</si>
  <si>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</si>
  <si>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</si>
  <si>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</si>
  <si>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</si>
  <si>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</si>
  <si>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</si>
  <si>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</si>
  <si>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</si>
  <si>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</si>
  <si>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</si>
  <si>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</si>
  <si>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</si>
  <si>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</si>
  <si>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</si>
  <si>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</si>
  <si>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</si>
  <si>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</si>
  <si>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</si>
  <si>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</si>
  <si>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</si>
  <si>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</si>
  <si>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</si>
  <si>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</si>
  <si>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</si>
  <si>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</si>
  <si>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</si>
  <si>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</si>
  <si>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</si>
  <si>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</si>
  <si>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</si>
  <si>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</si>
  <si>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</si>
  <si>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</si>
  <si>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</si>
  <si>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</si>
  <si>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</si>
  <si>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</si>
  <si>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</si>
  <si>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</si>
  <si>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</si>
  <si>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</si>
  <si>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</si>
  <si>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</si>
  <si>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</si>
  <si>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</si>
  <si>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</si>
  <si>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</si>
  <si>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</si>
  <si>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</si>
  <si>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</si>
  <si>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</si>
  <si>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</si>
  <si>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</si>
  <si>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</si>
  <si>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</si>
  <si>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</si>
  <si>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</si>
  <si>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</si>
  <si>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</si>
  <si>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</si>
  <si>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</si>
  <si>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</si>
  <si>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</si>
  <si>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</si>
  <si>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</si>
  <si>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</si>
  <si>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</si>
  <si>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</si>
  <si>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</si>
  <si>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</si>
  <si>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</si>
  <si>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</si>
  <si>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</si>
  <si>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</si>
  <si>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</si>
  <si>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</si>
  <si>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</si>
  <si>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</si>
  <si>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</si>
  <si>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</si>
  <si>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</si>
  <si>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</si>
  <si>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</si>
  <si>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</si>
  <si>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</si>
  <si>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</si>
  <si>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</si>
  <si>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</si>
  <si>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</si>
  <si>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</si>
  <si>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</si>
  <si>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</si>
  <si>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</si>
  <si>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</si>
  <si>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</si>
  <si>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</si>
  <si>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</si>
  <si>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</si>
  <si>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</si>
  <si>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</si>
  <si>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</si>
  <si>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</si>
  <si>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</si>
  <si>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</si>
  <si>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</si>
  <si>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</si>
  <si>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</si>
  <si>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</si>
  <si>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</si>
  <si>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</si>
  <si>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</si>
  <si>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</si>
  <si>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</si>
  <si>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</si>
  <si>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</si>
  <si>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</si>
  <si>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</si>
  <si>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</si>
  <si>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</si>
  <si>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</si>
  <si>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</si>
  <si>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</si>
  <si>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</si>
  <si>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</si>
  <si>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</si>
  <si>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</si>
  <si>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</si>
  <si>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</si>
  <si>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</si>
  <si>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</si>
  <si>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</si>
  <si>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</si>
  <si>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</si>
  <si>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</si>
  <si>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</si>
  <si>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</si>
  <si>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Realizar la gestión inicial de los proyectos de riego y de drenaje para identificar las necesidades de los agricultores, elaborar los estudios a nivel de perfil y gestionar la organización para los proyectos</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</si>
  <si>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</si>
  <si>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</si>
  <si>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Región</t>
  </si>
  <si>
    <t>Provincia</t>
  </si>
  <si>
    <t>Cantón</t>
  </si>
  <si>
    <t>Distrito</t>
  </si>
  <si>
    <t>Áreas (Ha)</t>
  </si>
  <si>
    <t>Beneficiarios</t>
  </si>
  <si>
    <t>Cultivos</t>
  </si>
  <si>
    <t>fuente</t>
  </si>
  <si>
    <t>Costo Total Estimado 
(millones de  Colones)</t>
  </si>
  <si>
    <t>Estado/ fase actual del Proyecto</t>
  </si>
  <si>
    <t>Proyectos Riego 2019</t>
  </si>
  <si>
    <t>Total Ha Riego 2019</t>
  </si>
  <si>
    <t>Lista de Proyectos por Región a ser Finalizados en el 2019</t>
  </si>
  <si>
    <t>Informes de seguimiento y coordinación   con instituciones del sector realizados</t>
  </si>
  <si>
    <t>Número de Informes  realizados</t>
  </si>
  <si>
    <t>unidad</t>
  </si>
  <si>
    <t xml:space="preserve"> Número de  ideas  de nuevos proyectos identificadas</t>
  </si>
  <si>
    <t>Número de proyectos con seguimiento y apoyo técnico a la SUA realizados al cierre del año</t>
  </si>
  <si>
    <t>Cantidad de proyectos con seguimiento y apoyo tecnico a la SUA realizado al cierre del año</t>
  </si>
  <si>
    <t>Pilon de azucar</t>
  </si>
  <si>
    <t>Rio Guayabo</t>
  </si>
  <si>
    <t>San Miguel</t>
  </si>
  <si>
    <t>Central Oriental</t>
  </si>
  <si>
    <t>Cartago</t>
  </si>
  <si>
    <t>Turrialba</t>
  </si>
  <si>
    <t>Jimenez-Paraíso</t>
  </si>
  <si>
    <t>Alvarado - Paraíso</t>
  </si>
  <si>
    <t>Pavones</t>
  </si>
  <si>
    <t>La Isabel</t>
  </si>
  <si>
    <t>Tucurrique y Cachí</t>
  </si>
  <si>
    <t>Pacayas, Cervantes y Paraíso</t>
  </si>
  <si>
    <t>Cervantes, Santiago y Paraíso</t>
  </si>
  <si>
    <t>Llano Grande, Tierra Blanca y Potrero Cerrado</t>
  </si>
  <si>
    <t>Cartago y Oreamuno</t>
  </si>
  <si>
    <t>Hortalizas</t>
  </si>
  <si>
    <t>Quebrada Danta</t>
  </si>
  <si>
    <t>Tramite de viabilidad ambiental y concesión de agua</t>
  </si>
  <si>
    <t>Hortalizas y ganado de leche</t>
  </si>
  <si>
    <t>Quebrada Frijolar</t>
  </si>
  <si>
    <t>hortalizas y chayote</t>
  </si>
  <si>
    <t>Hortalizas, fresa y flores</t>
  </si>
  <si>
    <t>Quebrada Lajas</t>
  </si>
  <si>
    <t>Contratación</t>
  </si>
  <si>
    <t>Suministro e instalación de equipo de riego parcelario y mejoras del  PRZNEC Sector Paraíso Cervantes, Subsector Yas La Flor</t>
  </si>
  <si>
    <t>Quebradas Calderon y Honda</t>
  </si>
  <si>
    <t>Rio Reventado, Rio Retes, Quebrada Pavas, Quebrada Santa Rosa</t>
  </si>
  <si>
    <t>Gestión de recursos para estudios previos (Geotecnia, Arqueología y tramite ambiental), gestiones organizativas para planeamiento técnico.</t>
  </si>
  <si>
    <t>Automatización  y mejoras PRZNEC Sector Paraiso Cervantes, Subsector Las Aguas</t>
  </si>
  <si>
    <t>Eddy Romero Del Valle</t>
  </si>
  <si>
    <t>Porcentaje de avance obtenido en la realización las actividades para la elaboración del perfil del Proyecto  de riego Yerbabuena  al cierre del año.</t>
  </si>
  <si>
    <t>Porcentaje de avance obtenido en  la realización de las actividades para la gestión de la organización del Proyecto  de riego Yerbabuena  al cierre del año</t>
  </si>
  <si>
    <t xml:space="preserve">Sumatoria del total de días por  actividad de la gestión de financiamiento del proyecto Tablon del Guarco realizadas/total de días estimados para la gestión de financiamiento del proyecto </t>
  </si>
  <si>
    <t xml:space="preserve">Sumatoria del total de días por  actividad de la gestión de financiamiento del proyecto  realizadas/total de días estimados para la gestión de financiamiento del proyecto </t>
  </si>
  <si>
    <t>Porcentaje de avance obtenido en la realización de las actividades de gestión de financiamiento del proyecto Las Joyas al cierre del año</t>
  </si>
  <si>
    <t>Porcentaje de avance obtenido en la realización de las actividades para  las dos contrataciones administrativas del Proyecto Rio Guayabo al cierre del primer trimestre.</t>
  </si>
  <si>
    <t>Porcentaje de avance obtenido en la realización de las actividades de ejecución de las obras del Proyecto San Miguel al cierre del   tercer trimestre.</t>
  </si>
  <si>
    <t>Porcentaje de avance obtenido en la realización de los procesos de las dos contrataciones administrativas  del Proyecto Pilón de Azúcar al cierre del segundo trimestre.</t>
  </si>
  <si>
    <t>Sumatoria del  días ejecutados en la realización de los procesos de las contrataciones administrativas del Proyecto 133/192 de días estimados para la contratación administrativa del Pilón de Azúcar</t>
  </si>
  <si>
    <t>Sumatoria del  días ejecutados en la realización de las actividades para la contratación administrativa del Proyecto 80/192 de días estimados para la contratación administrativa de la  Automatización,  mejoras y equipo de riego parcelario del  PRZNEC Sector Paraiso Cervantes, Subsector Yas La Flor .</t>
  </si>
  <si>
    <t>Realizar  el seguimiento y apoyo técnico a la SUA en el proyecto  PRZNEC Sector Paraiso Cervantes, Subsector Yas La Flor y Subsector Las Aguas.</t>
  </si>
  <si>
    <t>Porcentaje de avance obtenido en la realización de los dos  procesos de contratación administrativa  del Proyecto San Miguel al cierre del primer trimestre.</t>
  </si>
  <si>
    <t>Sumatoria del  días ejecutados en la realización de los procesos de la contratación administrativa del Proyecto (51)/días estimados para la contratación administrativa del Proyecto San Miguel (192).</t>
  </si>
  <si>
    <t>Sumatoria del  días ejecutados en la realización de las actividades para la contratación administrativa del Proyecto (30) / días estimados para la contratación administrativa del Proyecto Rio Guayabo. (192)</t>
  </si>
  <si>
    <t xml:space="preserve"> Efectuar la gestión, representación y seguimiento de los productos, objetivos y metas de la oficina regional  para detectar necesidades de los usuarios, mejora en los procesos y calidad en los servicios</t>
  </si>
  <si>
    <t>Lograr un  100 % en la ejecución de obras del Proyecto de Automatización  y mejoras PRZNEC Sector Paraiso Cervantes, Subsector Las Aguas al cierre cuarto trimestre</t>
  </si>
  <si>
    <t>Lograr un  100 % en la ejecución de obras del Proyecto Suministro e instalación de equipo de riego parcelario y mejoras del  PRZNEC Sector Paraíso Cervantes, Subsector Yas La Flor al cierre del cuarto trimestre.</t>
  </si>
  <si>
    <t>Proyecto para reducir la vulnerabilidad climática de pequeños productores de la zona norte de Cartago – sector Llano Grande y Tierra Blanca, mediante la mejora de la infraestructura de reserva y medición de agua para riego</t>
  </si>
  <si>
    <t>va en la parte de estudios</t>
  </si>
  <si>
    <t>Lograr la identificación de dos nuevas ideas o iniciativas de proyectos  en la región región al cierre del año.</t>
  </si>
  <si>
    <t>Porcentaje de avance obtenido en la realización de las dos contrataciones administrativas de los estudios preliminares de Proyecto para reducir la vulnerabilidad climática de pequeños productores de la zona norte de Cartago – sector Llano Grande y Tierra Blanca al cierre del segundo trimestre.</t>
  </si>
  <si>
    <t>Porcentaje de avance obtenido en la realización de las actividades de ejecución de las obras del Proyecto</t>
  </si>
  <si>
    <t>Porcentaje de avance obtenido en la realización de las actividades para la elaboración del Diseño de reservorios y de los sistemas de medición de agua de las fuentes del Proyecto para reducir la vulnerabilidad climática de pequeños productores de la zona norte de Cartago – sector Llano Grande y Tierra Blanca al cuarto trimestre</t>
  </si>
  <si>
    <t>Porcentaje de avance obtenido en la realización de las actividades elaboración  del Estudio de Factibilidad de los proyectos Tablón de El Guarco, Yerbabuena y  El Portón De El Rodeo al cierre del año.</t>
  </si>
  <si>
    <t>Porcentaje de avance obtenido en la realización del proceso de contratación administrativa de la impermeabilización de 89 reservorios del proyecto para reducir la vulnerabilidad climática de pequeños productores de la zona norte de Cartago – sector Llano Grande y Tierra Blanca al cierre del cuarto trimestre.</t>
  </si>
  <si>
    <t>Sumatoria del  días ejecutados en la ejecución de las actividades para la contratación administrativa de los estudios preliminares (79)/ días estimados para la contratación administrativa de los estudios preliminares del Proyecto para reducir la vulnerabilidad climática de pequeños productores de la zona norte de Cartago – sector Llano Grande y Tierra Blanca (192)</t>
  </si>
  <si>
    <t>Sumatoria de los días por actividad del diseño realizadas/total de días estimados para la elaboración del diseño</t>
  </si>
  <si>
    <t>Sumatoria de los días por actividad de la ejecución de obras realizadas/ total de días estimados para la ejecución de las obras del Proyecto al cierre del IVtrimestre.</t>
  </si>
  <si>
    <t>Lograr un  100 % en la ejecución de obras del Proyecto de Automatización  y mejoras PRZNEC Sector Llano Grande al cierre cuarto trimestre</t>
  </si>
  <si>
    <t>Porcentaje de avance obtenido en la realización de las dos contrataciones administrativas de la Automatización  y mejoras PRZNEC Llano Grande segundo trimestre.</t>
  </si>
  <si>
    <t>Porcentaje de avance obtenido en la realización de las actividades de ejecución de las obras del Proyecto PRZNEC Llano Grande   al cierre cuarto trimestre</t>
  </si>
  <si>
    <t>Presupuesto 2019
(colones)</t>
  </si>
  <si>
    <t>Sumatoria del  días ejecutados en la realización de las actividades para la contratación administrativa del Proyecto (80)/ días estimados para la contratación administrativa de la Automatización  y mejoras PRZNEC Sector Paraiso Cervantes, Subsector Las Aguas (192)</t>
  </si>
  <si>
    <t xml:space="preserve">Lograr 100 % de avance en la  gestión de la organización para los proyectos  de riego Yerbabuena y   El Portón De El Rodeo al cierre del año. </t>
  </si>
  <si>
    <t>Porcentaje de avance obtenido en la realización las actividades para la elaboración del perfil del Proyecto  de riego El Portón Del Rodeo  al cierre del año.</t>
  </si>
  <si>
    <t>Porcentaje de avance obtenido en  la realización de las actividades para la gestión de la organización del Proyecto  de riego El Portón Del Rodeo   al cierre del año</t>
  </si>
  <si>
    <r>
      <t xml:space="preserve">Lograr  100% de  avance en la realización de las actividades de elaboración  del Estudio de Factibilidad de los proyectos </t>
    </r>
    <r>
      <rPr>
        <sz val="16"/>
        <color theme="1"/>
        <rFont val="Franklin Gothic Book"/>
        <family val="2"/>
      </rPr>
      <t xml:space="preserve">Tablón de El Guarco, Yerbabuena y  El Portón Del Rodeo  al cierre del año. </t>
    </r>
  </si>
  <si>
    <t xml:space="preserve">Lograr 100 % de avance en la realización de las actividades de gestión de financiamiento de los Proyectos Tablón del Guarco y las Joyas al cierre del año. </t>
  </si>
  <si>
    <t xml:space="preserve">Lograr un  100 % en la ejecución de las obras del Proyecto San Miguel al cierre del tercer trimestre. </t>
  </si>
  <si>
    <t xml:space="preserve">Lograr un  100 % en la ejecución de las obras del Proyecto Rio Guayabo al cierre del tercer trimestre. </t>
  </si>
  <si>
    <t xml:space="preserve">Lograr un  100 % en la ejecución de las obras del Proyecto Pilón de Azúcar al cierre del cuarto trimestre. </t>
  </si>
  <si>
    <t>Porcentaje de avance obtenido en la realización de las actividades de ejecución de las obras del Proyecto  Pilón de Azúcar al cierre del cuarto trimestre.</t>
  </si>
  <si>
    <t xml:space="preserve">Sumatoria de los días por actividad de la ejecución de obras realizadas/ total de días estimados para la ejecución de las obras del Proyecto </t>
  </si>
  <si>
    <t>Porcentaje de avance obtenido en la realización de las actividades de ejecución de las obras del Proyecto de Automatización  y mejoras PRZNEC Sector Paraiso Cervantes, Subsector Las Aguas al cierre del cuarto trimestre</t>
  </si>
  <si>
    <t>Sumatoria de los días por actividad de la ejecución de obras realizadas/ total de días estimados para la ejecución de las obras del Proyecto</t>
  </si>
  <si>
    <t>Porcentaje de avance obtenido en la realización de las actividades de ejecución de las obras del Proyecto Rio Guayabo por trimestre.</t>
  </si>
  <si>
    <t>Porcentaje de avance obtenido en la realización de las dos contrataciones administrativas de la Automatización  y mejoras del proyecto de riego en PRZNEC Sector Paraiso Cervantes, Subsector Las Aguas al cierre del segundo trimestre.</t>
  </si>
  <si>
    <t>Porcentaje de avance obtenido en la realización de las tres contrataciones administrativas de la  Automatización,  mejoras y equipo de riego parcelario del proyecto PRZNEC Sector Paraiso Cervantes, Subsector Yas La Flor  al cierre del segundo trimestre.</t>
  </si>
  <si>
    <t>Sumatoria del  días ejecutados en la realización de las actividades para la contratación administrativa del Proyecto (120)/ días estimados para la contratación administrativa de la Automatización  y mejoras PRZNEC Llano Grande  (180)</t>
  </si>
  <si>
    <t>Concluir el 47%  del proceso de contratación de la impermeabilización de 89 reservorios del Proyecto para reducir la vulnerabilidad climática de pequeños productores de la zona norte de Cartago – sector Llano Grande y Tierra Blanca al cierre del cuarto trimestre.</t>
  </si>
  <si>
    <t>Sumatoria del  días ejecutados en la realización de las actividades para la contratación administrativa del Proyecto 90/ días estimados para la contratación administrativa del Proyecto para reducir la vulnerabilidad climática de pequeños productores de la zona norte de Cartago – sector Llano Grande y Tierra Blanca (192)</t>
  </si>
  <si>
    <t>Cantidad de nuevas ideas de proyectos identificadas al cierre del año.</t>
  </si>
  <si>
    <t>Lograr un 100 % de  avance en la realización de las actividades del Perfil de los Proyectos   de riego Yerbabuena y El Portón Del Rodeo.</t>
  </si>
  <si>
    <t xml:space="preserve">Lograr 100% de avance en el diseño de 217 reservorios y de los sistemas de medición de agua de las fuentes del Proyecto para reducir la vulnerabilidad climática de pequeños productores de la zona norte de Cartago – sector Llano Grande y Tierra Blanca al segundo trimestre </t>
  </si>
  <si>
    <t>Porcentaje de avance obtenido en la realización de las actividades de gestión de financiamiento de los proyectos Tablon del Guarco  al cierre del año</t>
  </si>
  <si>
    <t>Lograr un 100% en la ejecución de las obras del Proyecto Las Joyas</t>
  </si>
  <si>
    <t>Porcentaje de avance obtenido en la realización de los dos  procesos de contratación administrativa  del Proyecto Las Joyas al cierre del año</t>
  </si>
  <si>
    <t>Sumatoria del  días ejecutados en la realización de los procesos de la contratación administrativa del Proyecto (51)/días estimados para la contratación administrativa del Proyecto Las Joyas (192).</t>
  </si>
  <si>
    <t>Porcentaje de avance obtenido en la realización de las actividades de ejecución de las obras del Proyecto Las Joyas al cierre del   tercer trimestre.</t>
  </si>
  <si>
    <t>Programación avance Financiero</t>
  </si>
  <si>
    <t>Observaciones al POI</t>
  </si>
  <si>
    <t>Meta incluida en el presupuesto extraordinario 01-2019 aprobado
Mediante oficio SENARA-INDEP-RCOR-037-2019 la Región Central Oriental (RCOR) solicita la incorporación de recursos extraordinarios para dar contenido a una meta nueva que es la construcción del proyecto de riego Las Joyas, ubicado en el Asentamiento Campesino El Almendro en el poblado de Las Mesas, Distrito Santiago, Cantón Paraíso, Provincia Cartago, para el beneficio de 18 familias de pequeños agricultores y 15 ha. Este proyecto ya cuenta con todos los permisos y aprobaciones técnicas y se ejecutara en este periodo presupuestario 2019. (PT 5 Bienes Duraderos. 3-01- 12-1-000-375-5-02-07 Instalaciones)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</si>
</sst>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140A]#,##0"/>
  </numFmts>
  <fonts count="43"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sz val="14"/>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sz val="16"/>
      <name val="Franklin Gothic Book"/>
      <family val="2"/>
    </font>
    <font>
      <b/>
      <sz val="16"/>
      <color theme="1"/>
      <name val="Franklin Gothic Book"/>
      <family val="2"/>
    </font>
    <font>
      <b/>
      <sz val="16"/>
      <name val="Franklin Gothic Book"/>
      <family val="2"/>
    </font>
    <font>
      <sz val="16"/>
      <color theme="1"/>
      <name val="Calibri"/>
      <family val="2"/>
      <scheme val="minor"/>
    </font>
    <font>
      <sz val="16"/>
      <color rgb="FFFF0000"/>
      <name val="Calibri"/>
      <family val="2"/>
      <scheme val="minor"/>
    </font>
    <font>
      <sz val="14"/>
      <color indexed="81"/>
      <name val="Tahoma"/>
      <family val="2"/>
    </font>
    <font>
      <b/>
      <sz val="14"/>
      <color indexed="81"/>
      <name val="Tahoma"/>
      <family val="2"/>
    </font>
  </fonts>
  <fills count="21">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00"/>
        <bgColor rgb="FF000000"/>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300">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0" fillId="0" borderId="0" xfId="0"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5" fillId="0" borderId="0" xfId="0" applyFont="1" applyFill="1" applyBorder="1" applyAlignment="1">
      <alignment horizontal="justify" vertical="top"/>
    </xf>
    <xf numFmtId="0" fontId="0" fillId="0" borderId="0" xfId="0" applyFill="1" applyBorder="1"/>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right" vertical="center" wrapText="1"/>
    </xf>
    <xf numFmtId="0" fontId="0" fillId="0" borderId="0" xfId="0" applyFill="1"/>
    <xf numFmtId="0" fontId="32" fillId="17" borderId="15" xfId="0" applyFont="1" applyFill="1" applyBorder="1" applyAlignment="1">
      <alignment horizontal="justify" vertical="top" wrapText="1"/>
    </xf>
    <xf numFmtId="0" fontId="32" fillId="20" borderId="17" xfId="0" applyFont="1" applyFill="1" applyBorder="1"/>
    <xf numFmtId="0" fontId="32" fillId="19" borderId="1" xfId="0" applyFont="1" applyFill="1" applyBorder="1" applyAlignment="1">
      <alignment horizontal="center" vertical="center" wrapText="1"/>
    </xf>
    <xf numFmtId="0" fontId="32" fillId="20" borderId="18" xfId="0" applyFont="1" applyFill="1" applyBorder="1"/>
    <xf numFmtId="0" fontId="32" fillId="17" borderId="19" xfId="0" applyFont="1" applyFill="1" applyBorder="1" applyAlignment="1">
      <alignment horizontal="justify" vertical="top" wrapText="1"/>
    </xf>
    <xf numFmtId="0" fontId="32" fillId="20" borderId="20" xfId="0" applyFont="1" applyFill="1" applyBorder="1"/>
    <xf numFmtId="0" fontId="34" fillId="20" borderId="21" xfId="0" applyFont="1" applyFill="1" applyBorder="1" applyAlignment="1">
      <alignment horizontal="right" vertical="top" wrapText="1"/>
    </xf>
    <xf numFmtId="0" fontId="32" fillId="19" borderId="1" xfId="0" applyFont="1" applyFill="1" applyBorder="1" applyAlignment="1">
      <alignment horizontal="justify" vertical="top" wrapText="1"/>
    </xf>
    <xf numFmtId="0" fontId="32" fillId="19" borderId="25" xfId="0" applyFont="1" applyFill="1" applyBorder="1" applyAlignment="1">
      <alignment horizontal="center" vertical="center" wrapText="1"/>
    </xf>
    <xf numFmtId="0" fontId="32" fillId="19" borderId="22" xfId="0" applyFont="1" applyFill="1" applyBorder="1" applyAlignment="1">
      <alignment horizontal="center" vertical="center" wrapText="1"/>
    </xf>
    <xf numFmtId="0" fontId="32" fillId="19" borderId="22" xfId="0" applyFont="1" applyFill="1" applyBorder="1" applyAlignment="1">
      <alignment horizontal="justify" vertical="top" wrapText="1"/>
    </xf>
    <xf numFmtId="0" fontId="32" fillId="19" borderId="26" xfId="0" applyFont="1" applyFill="1" applyBorder="1" applyAlignment="1">
      <alignment horizontal="center" vertical="center" wrapText="1"/>
    </xf>
    <xf numFmtId="0" fontId="32" fillId="19" borderId="27" xfId="0" applyFont="1" applyFill="1" applyBorder="1" applyAlignment="1">
      <alignment horizontal="center" vertical="center" wrapText="1"/>
    </xf>
    <xf numFmtId="0" fontId="32" fillId="19" borderId="28" xfId="0" applyFont="1" applyFill="1" applyBorder="1" applyAlignment="1">
      <alignment horizontal="center" vertical="center" wrapText="1"/>
    </xf>
    <xf numFmtId="0" fontId="32" fillId="19" borderId="23" xfId="0" applyFont="1" applyFill="1" applyBorder="1" applyAlignment="1">
      <alignment horizontal="center" vertical="center" wrapText="1"/>
    </xf>
    <xf numFmtId="0" fontId="32" fillId="19" borderId="23" xfId="0" applyFont="1" applyFill="1" applyBorder="1" applyAlignment="1">
      <alignment horizontal="justify" vertical="top" wrapText="1"/>
    </xf>
    <xf numFmtId="0" fontId="32" fillId="19" borderId="24" xfId="0" applyFont="1" applyFill="1" applyBorder="1" applyAlignment="1">
      <alignment horizontal="center" vertical="center" wrapText="1"/>
    </xf>
    <xf numFmtId="0" fontId="36" fillId="0" borderId="1" xfId="0" applyFont="1" applyFill="1" applyBorder="1" applyAlignment="1">
      <alignment horizontal="justify" vertical="top" wrapText="1"/>
    </xf>
    <xf numFmtId="4" fontId="32" fillId="19" borderId="27" xfId="0" applyNumberFormat="1" applyFont="1" applyFill="1" applyBorder="1" applyAlignment="1">
      <alignment horizontal="center" vertical="center" wrapText="1"/>
    </xf>
    <xf numFmtId="0" fontId="32" fillId="16" borderId="2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19" xfId="0" applyFont="1" applyFill="1" applyBorder="1" applyAlignment="1">
      <alignment horizontal="justify" vertical="top" wrapText="1"/>
    </xf>
    <xf numFmtId="0" fontId="32" fillId="16" borderId="25" xfId="0" applyFont="1" applyFill="1" applyBorder="1" applyAlignment="1">
      <alignment horizontal="center" vertical="center" wrapText="1"/>
    </xf>
    <xf numFmtId="0" fontId="32" fillId="16" borderId="1" xfId="0" applyFont="1" applyFill="1" applyBorder="1" applyAlignment="1">
      <alignment horizontal="justify" vertical="top" wrapText="1"/>
    </xf>
    <xf numFmtId="4" fontId="32" fillId="16" borderId="27" xfId="0" applyNumberFormat="1" applyFont="1" applyFill="1" applyBorder="1" applyAlignment="1">
      <alignment horizontal="center" vertical="center" wrapText="1"/>
    </xf>
    <xf numFmtId="0" fontId="32" fillId="16" borderId="6" xfId="0" applyFont="1" applyFill="1" applyBorder="1" applyAlignment="1">
      <alignment horizontal="center" vertical="center" wrapText="1"/>
    </xf>
    <xf numFmtId="0" fontId="24" fillId="0" borderId="0" xfId="0" applyFont="1" applyBorder="1" applyAlignment="1">
      <alignment vertical="top"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2" xfId="0" applyFont="1" applyBorder="1"/>
    <xf numFmtId="0" fontId="37" fillId="0" borderId="8" xfId="0" applyFont="1" applyBorder="1" applyAlignment="1">
      <alignment horizontal="left"/>
    </xf>
    <xf numFmtId="0" fontId="37" fillId="0" borderId="9" xfId="0" applyFont="1" applyFill="1" applyBorder="1" applyAlignment="1">
      <alignment horizontal="left"/>
    </xf>
    <xf numFmtId="0" fontId="37" fillId="0" borderId="9" xfId="0" applyFont="1" applyBorder="1"/>
    <xf numFmtId="0" fontId="2" fillId="0" borderId="9" xfId="0" applyFont="1" applyBorder="1" applyAlignment="1">
      <alignment horizontal="center"/>
    </xf>
    <xf numFmtId="0" fontId="2" fillId="0" borderId="9" xfId="0" applyFont="1" applyBorder="1" applyAlignment="1">
      <alignment horizontal="left"/>
    </xf>
    <xf numFmtId="0" fontId="37" fillId="0" borderId="4" xfId="0" applyFont="1" applyBorder="1"/>
    <xf numFmtId="0" fontId="37" fillId="0" borderId="6" xfId="0" applyFont="1" applyBorder="1"/>
    <xf numFmtId="0" fontId="37" fillId="0" borderId="0" xfId="0" applyFont="1" applyFill="1" applyBorder="1"/>
    <xf numFmtId="0" fontId="37" fillId="0" borderId="0" xfId="0" applyFont="1" applyBorder="1"/>
    <xf numFmtId="0" fontId="37" fillId="0" borderId="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37" fillId="0" borderId="3" xfId="0" applyFont="1" applyBorder="1"/>
    <xf numFmtId="0" fontId="37" fillId="0" borderId="10" xfId="0" applyFont="1" applyBorder="1"/>
    <xf numFmtId="0" fontId="37" fillId="0" borderId="7" xfId="0" applyFont="1" applyFill="1" applyBorder="1"/>
    <xf numFmtId="0" fontId="38" fillId="0" borderId="7" xfId="0" applyFont="1" applyBorder="1"/>
    <xf numFmtId="0" fontId="2" fillId="0" borderId="7" xfId="0" applyFont="1" applyBorder="1" applyAlignment="1">
      <alignment horizontal="center"/>
    </xf>
    <xf numFmtId="0" fontId="2" fillId="0" borderId="7" xfId="0" applyFont="1" applyBorder="1"/>
    <xf numFmtId="0" fontId="37" fillId="2" borderId="4" xfId="0" applyFont="1" applyFill="1" applyBorder="1" applyAlignment="1">
      <alignment horizontal="center" wrapText="1"/>
    </xf>
    <xf numFmtId="0" fontId="37" fillId="2" borderId="1" xfId="0" applyFont="1" applyFill="1" applyBorder="1" applyAlignment="1">
      <alignment horizontal="center" vertical="center" wrapText="1"/>
    </xf>
    <xf numFmtId="0" fontId="36" fillId="0" borderId="2" xfId="0" applyFont="1" applyBorder="1" applyAlignment="1">
      <alignment horizontal="justify" vertical="top" wrapText="1"/>
    </xf>
    <xf numFmtId="0" fontId="36" fillId="0" borderId="1" xfId="0" applyFont="1" applyFill="1" applyBorder="1" applyAlignment="1">
      <alignment horizontal="center" vertical="top" wrapText="1"/>
    </xf>
    <xf numFmtId="0" fontId="39" fillId="0" borderId="0" xfId="0" applyFont="1"/>
    <xf numFmtId="0" fontId="39" fillId="0" borderId="0" xfId="0" applyFont="1" applyFill="1"/>
    <xf numFmtId="0" fontId="2" fillId="0" borderId="1" xfId="0" applyFont="1" applyBorder="1" applyAlignment="1">
      <alignment horizontal="justify" vertical="top"/>
    </xf>
    <xf numFmtId="0" fontId="2" fillId="0" borderId="1" xfId="0" applyFont="1" applyBorder="1" applyAlignment="1">
      <alignment horizontal="justify" vertical="top" wrapText="1"/>
    </xf>
    <xf numFmtId="0" fontId="39" fillId="0" borderId="0" xfId="0" applyFont="1" applyBorder="1"/>
    <xf numFmtId="0" fontId="40" fillId="0" borderId="0" xfId="0" applyFont="1" applyFill="1" applyBorder="1"/>
    <xf numFmtId="0" fontId="40" fillId="0" borderId="0" xfId="0" applyFont="1" applyBorder="1"/>
    <xf numFmtId="0" fontId="2" fillId="0" borderId="1" xfId="0" applyFont="1" applyBorder="1" applyAlignment="1">
      <alignment horizontal="center" vertical="top"/>
    </xf>
    <xf numFmtId="0" fontId="36" fillId="0" borderId="1" xfId="0" applyFont="1" applyBorder="1" applyAlignment="1">
      <alignment horizontal="center" vertical="top" wrapText="1"/>
    </xf>
    <xf numFmtId="0" fontId="36" fillId="0" borderId="1" xfId="0" applyFont="1" applyFill="1" applyBorder="1" applyAlignment="1">
      <alignment horizontal="center" vertical="top" wrapText="1"/>
    </xf>
    <xf numFmtId="164" fontId="38" fillId="0" borderId="1" xfId="4" applyNumberFormat="1" applyFont="1" applyBorder="1" applyAlignment="1">
      <alignment horizontal="center" vertical="top"/>
    </xf>
    <xf numFmtId="164" fontId="38" fillId="0" borderId="1" xfId="4" applyNumberFormat="1" applyFont="1" applyBorder="1" applyAlignment="1">
      <alignment horizontal="right"/>
    </xf>
    <xf numFmtId="164" fontId="38" fillId="0" borderId="1" xfId="4" applyNumberFormat="1" applyFont="1" applyFill="1" applyBorder="1" applyAlignment="1">
      <alignment horizontal="center" vertical="top" wrapText="1"/>
    </xf>
    <xf numFmtId="164" fontId="38" fillId="0" borderId="1" xfId="4" applyNumberFormat="1" applyFont="1" applyBorder="1" applyAlignment="1">
      <alignment horizontal="right" vertical="top"/>
    </xf>
    <xf numFmtId="164" fontId="38" fillId="0" borderId="1" xfId="4" applyNumberFormat="1" applyFont="1" applyBorder="1" applyAlignment="1">
      <alignment horizontal="center"/>
    </xf>
    <xf numFmtId="0" fontId="36" fillId="0" borderId="2" xfId="0" applyFont="1" applyFill="1" applyBorder="1" applyAlignment="1">
      <alignment horizontal="justify" vertical="top" wrapText="1"/>
    </xf>
    <xf numFmtId="0" fontId="36" fillId="0" borderId="1" xfId="0" applyFont="1" applyFill="1" applyBorder="1" applyAlignment="1">
      <alignment horizontal="justify" vertical="top"/>
    </xf>
    <xf numFmtId="0" fontId="36" fillId="0" borderId="1" xfId="0" applyFont="1" applyFill="1" applyBorder="1" applyAlignment="1">
      <alignment horizontal="center" vertical="top"/>
    </xf>
    <xf numFmtId="1" fontId="36" fillId="0" borderId="1" xfId="0" applyNumberFormat="1" applyFont="1" applyFill="1" applyBorder="1" applyAlignment="1">
      <alignment horizontal="center" vertical="top"/>
    </xf>
    <xf numFmtId="0" fontId="36" fillId="0" borderId="2" xfId="0" applyFont="1" applyFill="1" applyBorder="1" applyAlignment="1">
      <alignment horizontal="justify" vertical="top"/>
    </xf>
    <xf numFmtId="0" fontId="36" fillId="0" borderId="2" xfId="0" applyFont="1" applyFill="1" applyBorder="1" applyAlignment="1">
      <alignment horizontal="center" vertical="top"/>
    </xf>
    <xf numFmtId="1" fontId="36" fillId="0" borderId="1" xfId="1" applyNumberFormat="1" applyFont="1" applyFill="1" applyBorder="1" applyAlignment="1">
      <alignment horizontal="center" vertical="top"/>
    </xf>
    <xf numFmtId="164" fontId="36" fillId="0" borderId="1" xfId="4" applyNumberFormat="1" applyFont="1" applyFill="1" applyBorder="1" applyAlignment="1">
      <alignment horizontal="center" vertical="top"/>
    </xf>
    <xf numFmtId="164" fontId="36" fillId="0" borderId="1" xfId="4" applyNumberFormat="1" applyFont="1" applyFill="1" applyBorder="1" applyAlignment="1">
      <alignment horizontal="right" vertical="top"/>
    </xf>
    <xf numFmtId="0" fontId="39" fillId="0" borderId="1" xfId="0" applyFont="1" applyFill="1" applyBorder="1" applyAlignment="1">
      <alignment horizontal="center"/>
    </xf>
    <xf numFmtId="0" fontId="36" fillId="0" borderId="3" xfId="0" applyFont="1" applyFill="1" applyBorder="1" applyAlignment="1">
      <alignment horizontal="center" vertical="top" wrapText="1"/>
    </xf>
    <xf numFmtId="0" fontId="36" fillId="0" borderId="2" xfId="0" applyFont="1" applyFill="1" applyBorder="1" applyAlignment="1">
      <alignment horizontal="center" vertical="top" wrapText="1"/>
    </xf>
    <xf numFmtId="9" fontId="36" fillId="0" borderId="1" xfId="0" applyNumberFormat="1" applyFont="1" applyFill="1" applyBorder="1" applyAlignment="1">
      <alignment horizontal="center" vertical="top"/>
    </xf>
    <xf numFmtId="9" fontId="36" fillId="0" borderId="1" xfId="1" applyFont="1" applyFill="1" applyBorder="1" applyAlignment="1">
      <alignment horizontal="center" vertical="top"/>
    </xf>
    <xf numFmtId="0" fontId="36" fillId="0" borderId="1" xfId="0" applyFont="1" applyFill="1" applyBorder="1" applyAlignment="1">
      <alignment vertical="top"/>
    </xf>
    <xf numFmtId="0" fontId="0" fillId="0" borderId="1" xfId="0" applyFill="1" applyBorder="1"/>
    <xf numFmtId="0" fontId="39" fillId="0" borderId="0" xfId="0" applyFont="1" applyFill="1" applyAlignment="1">
      <alignment horizontal="center"/>
    </xf>
    <xf numFmtId="0" fontId="36" fillId="0" borderId="1" xfId="0" applyFont="1" applyFill="1" applyBorder="1" applyAlignment="1">
      <alignment vertical="top" wrapText="1"/>
    </xf>
    <xf numFmtId="164" fontId="36" fillId="0" borderId="1" xfId="4" applyNumberFormat="1" applyFont="1" applyFill="1" applyBorder="1" applyAlignment="1">
      <alignment horizontal="center" vertical="top" wrapText="1"/>
    </xf>
    <xf numFmtId="164" fontId="36" fillId="0" borderId="1" xfId="4" applyNumberFormat="1" applyFont="1" applyFill="1" applyBorder="1" applyAlignment="1">
      <alignment horizontal="right" vertical="top" wrapText="1"/>
    </xf>
    <xf numFmtId="0" fontId="0" fillId="0" borderId="1" xfId="0" applyBorder="1"/>
    <xf numFmtId="0" fontId="0" fillId="0" borderId="4" xfId="0" applyBorder="1"/>
    <xf numFmtId="0" fontId="0" fillId="0" borderId="3" xfId="0" applyBorder="1"/>
    <xf numFmtId="0" fontId="0" fillId="0" borderId="2" xfId="0" applyBorder="1"/>
    <xf numFmtId="0" fontId="0" fillId="0" borderId="3" xfId="0" applyFill="1" applyBorder="1"/>
    <xf numFmtId="0" fontId="0" fillId="0" borderId="2" xfId="0" applyFill="1" applyBorder="1"/>
    <xf numFmtId="0" fontId="37" fillId="2" borderId="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164" fontId="36" fillId="0" borderId="2" xfId="4" applyNumberFormat="1" applyFont="1" applyFill="1" applyBorder="1" applyAlignment="1">
      <alignment horizontal="right" vertical="top"/>
    </xf>
    <xf numFmtId="164" fontId="36" fillId="0" borderId="3" xfId="4" applyNumberFormat="1" applyFont="1" applyFill="1" applyBorder="1" applyAlignment="1">
      <alignment horizontal="right" vertical="top"/>
    </xf>
    <xf numFmtId="0" fontId="38" fillId="0" borderId="1" xfId="0" applyFont="1" applyBorder="1" applyAlignment="1">
      <alignment horizontal="center" vertical="top"/>
    </xf>
    <xf numFmtId="0" fontId="38" fillId="0" borderId="1" xfId="0" applyFont="1" applyBorder="1" applyAlignment="1">
      <alignment horizontal="center"/>
    </xf>
    <xf numFmtId="164" fontId="36" fillId="0" borderId="2" xfId="4" applyNumberFormat="1" applyFont="1" applyFill="1" applyBorder="1" applyAlignment="1">
      <alignment horizontal="center" vertical="top" wrapText="1"/>
    </xf>
    <xf numFmtId="164" fontId="36" fillId="0" borderId="3" xfId="4" applyNumberFormat="1" applyFont="1" applyFill="1" applyBorder="1" applyAlignment="1">
      <alignment horizontal="center" vertical="top" wrapText="1"/>
    </xf>
    <xf numFmtId="164" fontId="36" fillId="0" borderId="2" xfId="4" applyNumberFormat="1" applyFont="1" applyFill="1" applyBorder="1" applyAlignment="1">
      <alignment horizontal="center" vertical="top"/>
    </xf>
    <xf numFmtId="164" fontId="36" fillId="0" borderId="3" xfId="4" applyNumberFormat="1" applyFont="1" applyFill="1" applyBorder="1" applyAlignment="1">
      <alignment horizontal="center" vertical="top"/>
    </xf>
    <xf numFmtId="164" fontId="36" fillId="0" borderId="2" xfId="4" applyNumberFormat="1" applyFont="1" applyFill="1" applyBorder="1" applyAlignment="1">
      <alignment horizontal="right" vertical="top" wrapText="1"/>
    </xf>
    <xf numFmtId="164" fontId="36" fillId="0" borderId="3" xfId="4" applyNumberFormat="1" applyFont="1" applyFill="1" applyBorder="1" applyAlignment="1">
      <alignment horizontal="right" vertical="top" wrapText="1"/>
    </xf>
    <xf numFmtId="0" fontId="2" fillId="0" borderId="0" xfId="0" applyFont="1" applyAlignment="1">
      <alignment horizontal="center"/>
    </xf>
    <xf numFmtId="0" fontId="36" fillId="0" borderId="12" xfId="0" applyFont="1" applyBorder="1" applyAlignment="1">
      <alignment horizontal="left" vertical="top" wrapText="1"/>
    </xf>
    <xf numFmtId="0" fontId="36" fillId="0" borderId="2" xfId="0" applyFont="1" applyBorder="1" applyAlignment="1">
      <alignment horizontal="left" vertical="top" wrapText="1"/>
    </xf>
    <xf numFmtId="0" fontId="36" fillId="0" borderId="11" xfId="0" applyFont="1" applyBorder="1" applyAlignment="1">
      <alignment horizontal="left" vertical="top" wrapText="1"/>
    </xf>
    <xf numFmtId="0" fontId="36" fillId="0" borderId="3" xfId="0" applyFont="1" applyBorder="1" applyAlignment="1">
      <alignment horizontal="left" vertical="top" wrapText="1"/>
    </xf>
    <xf numFmtId="0" fontId="2" fillId="0" borderId="9" xfId="0" applyFont="1" applyBorder="1" applyAlignment="1">
      <alignment horizontal="left"/>
    </xf>
    <xf numFmtId="0" fontId="2" fillId="0" borderId="7" xfId="0" applyFont="1" applyBorder="1" applyAlignment="1">
      <alignment horizontal="left"/>
    </xf>
    <xf numFmtId="0" fontId="2" fillId="0" borderId="0" xfId="0" applyFont="1" applyBorder="1" applyAlignment="1">
      <alignment horizontal="left"/>
    </xf>
    <xf numFmtId="0" fontId="37" fillId="0" borderId="9" xfId="0" applyFont="1" applyBorder="1" applyAlignment="1">
      <alignment horizontal="left"/>
    </xf>
    <xf numFmtId="0" fontId="37" fillId="0" borderId="7" xfId="0" applyFont="1" applyBorder="1" applyAlignment="1">
      <alignment horizontal="left"/>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wrapText="1"/>
    </xf>
    <xf numFmtId="0" fontId="36" fillId="0" borderId="2" xfId="0" applyFont="1" applyBorder="1" applyAlignment="1">
      <alignment horizontal="justify" vertical="top" wrapText="1"/>
    </xf>
    <xf numFmtId="0" fontId="36" fillId="0" borderId="4" xfId="0" applyFont="1" applyBorder="1" applyAlignment="1">
      <alignment horizontal="justify" vertical="top" wrapText="1"/>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justify" vertical="top" wrapText="1"/>
    </xf>
    <xf numFmtId="0" fontId="2" fillId="0" borderId="3" xfId="0" applyFont="1" applyFill="1" applyBorder="1" applyAlignment="1">
      <alignment horizontal="justify" vertical="top" wrapText="1"/>
    </xf>
    <xf numFmtId="0" fontId="36" fillId="0" borderId="2" xfId="0" applyFont="1" applyFill="1" applyBorder="1" applyAlignment="1">
      <alignment horizontal="justify" vertical="top" wrapText="1"/>
    </xf>
    <xf numFmtId="0" fontId="36" fillId="0" borderId="3" xfId="0" applyFont="1" applyFill="1" applyBorder="1" applyAlignment="1">
      <alignment horizontal="justify" vertical="top" wrapText="1"/>
    </xf>
    <xf numFmtId="0" fontId="2" fillId="0" borderId="4" xfId="0" applyFont="1" applyBorder="1" applyAlignment="1">
      <alignment horizontal="justify" vertical="top" wrapText="1"/>
    </xf>
    <xf numFmtId="0" fontId="2" fillId="0" borderId="1" xfId="0" applyFont="1" applyBorder="1" applyAlignment="1">
      <alignment horizontal="justify" vertical="top" wrapText="1"/>
    </xf>
    <xf numFmtId="0" fontId="36" fillId="0" borderId="3" xfId="0" applyFont="1" applyBorder="1" applyAlignment="1">
      <alignment horizontal="justify" vertical="top" wrapText="1"/>
    </xf>
    <xf numFmtId="0" fontId="36" fillId="0" borderId="2" xfId="0" applyFont="1" applyFill="1" applyBorder="1" applyAlignment="1">
      <alignment horizontal="center" vertical="top"/>
    </xf>
    <xf numFmtId="0" fontId="36" fillId="0" borderId="3" xfId="0" applyFont="1" applyFill="1" applyBorder="1" applyAlignment="1">
      <alignment horizontal="center" vertical="top"/>
    </xf>
    <xf numFmtId="0" fontId="35" fillId="0" borderId="0" xfId="0" applyFont="1" applyAlignment="1">
      <alignment horizontal="center"/>
    </xf>
    <xf numFmtId="0" fontId="33" fillId="18" borderId="13" xfId="0" applyFont="1" applyFill="1" applyBorder="1" applyAlignment="1">
      <alignment horizontal="center" vertical="center" wrapText="1"/>
    </xf>
    <xf numFmtId="0" fontId="33" fillId="18" borderId="16"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32" fillId="17" borderId="14"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6" fillId="5" borderId="2" xfId="0" applyFont="1" applyFill="1" applyBorder="1" applyAlignment="1">
      <alignment horizontal="center" vertical="top" wrapText="1"/>
    </xf>
    <xf numFmtId="0" fontId="36" fillId="5" borderId="2" xfId="0" applyFont="1" applyFill="1" applyBorder="1" applyAlignment="1">
      <alignment horizontal="justify" vertical="top" wrapText="1"/>
    </xf>
    <xf numFmtId="0" fontId="36" fillId="5" borderId="2" xfId="0" applyFont="1" applyFill="1" applyBorder="1" applyAlignment="1">
      <alignment horizontal="justify" vertical="top"/>
    </xf>
    <xf numFmtId="0" fontId="36" fillId="5" borderId="2" xfId="0" applyFont="1" applyFill="1" applyBorder="1" applyAlignment="1">
      <alignment horizontal="center" vertical="top"/>
    </xf>
    <xf numFmtId="0" fontId="39" fillId="5" borderId="1" xfId="0" applyFont="1" applyFill="1" applyBorder="1" applyAlignment="1">
      <alignment horizontal="center"/>
    </xf>
    <xf numFmtId="9" fontId="36" fillId="5" borderId="1" xfId="0" applyNumberFormat="1" applyFont="1" applyFill="1" applyBorder="1" applyAlignment="1">
      <alignment horizontal="center" vertical="top"/>
    </xf>
    <xf numFmtId="0" fontId="36" fillId="5" borderId="1" xfId="0" applyFont="1" applyFill="1" applyBorder="1" applyAlignment="1">
      <alignment horizontal="center" vertical="top" wrapText="1"/>
    </xf>
    <xf numFmtId="0" fontId="0" fillId="5" borderId="0" xfId="0" applyFill="1"/>
    <xf numFmtId="164" fontId="36" fillId="5" borderId="4" xfId="4" applyNumberFormat="1" applyFont="1" applyFill="1" applyBorder="1" applyAlignment="1">
      <alignment horizontal="center" vertical="top" wrapText="1"/>
    </xf>
    <xf numFmtId="164" fontId="36" fillId="5" borderId="2" xfId="4" applyNumberFormat="1" applyFont="1" applyFill="1" applyBorder="1" applyAlignment="1">
      <alignment horizontal="right" vertical="top" wrapText="1"/>
    </xf>
    <xf numFmtId="0" fontId="36" fillId="5" borderId="2" xfId="0" applyFont="1" applyFill="1" applyBorder="1" applyAlignment="1">
      <alignment horizontal="justify" vertical="top" wrapText="1"/>
    </xf>
    <xf numFmtId="0" fontId="36" fillId="5" borderId="3" xfId="0" applyFont="1" applyFill="1" applyBorder="1" applyAlignment="1">
      <alignment horizontal="center" vertical="top" wrapText="1"/>
    </xf>
    <xf numFmtId="0" fontId="36" fillId="5" borderId="1" xfId="0" applyFont="1" applyFill="1" applyBorder="1" applyAlignment="1">
      <alignment horizontal="justify" vertical="top" wrapText="1"/>
    </xf>
    <xf numFmtId="9" fontId="36" fillId="5" borderId="1" xfId="0" applyNumberFormat="1" applyFont="1" applyFill="1" applyBorder="1" applyAlignment="1">
      <alignment horizontal="center" vertical="top" wrapText="1"/>
    </xf>
    <xf numFmtId="164" fontId="36" fillId="5" borderId="3" xfId="4" applyNumberFormat="1" applyFont="1" applyFill="1" applyBorder="1" applyAlignment="1">
      <alignment vertical="top" wrapText="1"/>
    </xf>
    <xf numFmtId="164" fontId="36" fillId="5" borderId="3" xfId="4" applyNumberFormat="1" applyFont="1" applyFill="1" applyBorder="1" applyAlignment="1">
      <alignment horizontal="right" vertical="top" wrapText="1"/>
    </xf>
    <xf numFmtId="0" fontId="36" fillId="5" borderId="3" xfId="0" applyFont="1" applyFill="1" applyBorder="1" applyAlignment="1">
      <alignment horizontal="justify" vertical="top" wrapText="1"/>
    </xf>
    <xf numFmtId="0" fontId="36" fillId="5" borderId="1" xfId="0" applyFont="1" applyFill="1" applyBorder="1" applyAlignment="1">
      <alignment horizontal="center" vertical="top"/>
    </xf>
    <xf numFmtId="9" fontId="36" fillId="5" borderId="1" xfId="1" applyFont="1" applyFill="1" applyBorder="1" applyAlignment="1">
      <alignment horizontal="center" vertical="top"/>
    </xf>
    <xf numFmtId="164" fontId="36" fillId="5" borderId="2" xfId="4" applyNumberFormat="1" applyFont="1" applyFill="1" applyBorder="1" applyAlignment="1">
      <alignment horizontal="center" vertical="top" wrapText="1"/>
    </xf>
    <xf numFmtId="164" fontId="36" fillId="5" borderId="3" xfId="4" applyNumberFormat="1" applyFont="1" applyFill="1" applyBorder="1" applyAlignment="1">
      <alignment horizontal="center" vertical="top" wrapText="1"/>
    </xf>
    <xf numFmtId="9" fontId="36" fillId="5" borderId="3" xfId="1" applyFont="1" applyFill="1" applyBorder="1" applyAlignment="1">
      <alignment horizontal="center" vertical="top"/>
    </xf>
    <xf numFmtId="0" fontId="39" fillId="5" borderId="3" xfId="0" applyFont="1" applyFill="1" applyBorder="1" applyAlignment="1">
      <alignment horizontal="center"/>
    </xf>
    <xf numFmtId="164" fontId="36" fillId="5" borderId="4" xfId="4" applyNumberFormat="1" applyFont="1" applyFill="1" applyBorder="1" applyAlignment="1">
      <alignment horizontal="right" vertical="top"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pesny/Documents/2019/Formulacion%20POI-2019%20por%20U.E.Pre_RX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Modelo"/>
      <sheetName val="Definicion"/>
      <sheetName val="Plantilla"/>
      <sheetName val="SALIDA"/>
    </sheetNames>
    <sheetDataSet>
      <sheetData sheetId="0" refreshError="1"/>
      <sheetData sheetId="1" refreshError="1"/>
      <sheetData sheetId="2" refreshError="1"/>
      <sheetData sheetId="3" refreshError="1"/>
      <sheetData sheetId="4" refreshError="1">
        <row r="257">
          <cell r="E257">
            <v>54829815.700000003</v>
          </cell>
        </row>
        <row r="640">
          <cell r="E640">
            <v>96923912.689999998</v>
          </cell>
        </row>
        <row r="661">
          <cell r="E661">
            <v>19430000</v>
          </cell>
        </row>
        <row r="670">
          <cell r="E670">
            <v>1725000</v>
          </cell>
        </row>
        <row r="679">
          <cell r="E679">
            <v>1175000</v>
          </cell>
        </row>
        <row r="688">
          <cell r="E688">
            <v>1300000</v>
          </cell>
        </row>
        <row r="698">
          <cell r="E698">
            <v>24450000</v>
          </cell>
        </row>
        <row r="708">
          <cell r="E708">
            <v>8800000</v>
          </cell>
        </row>
        <row r="716">
          <cell r="E716">
            <v>399000</v>
          </cell>
        </row>
        <row r="732">
          <cell r="E732">
            <v>238096655.21000001</v>
          </cell>
        </row>
        <row r="748">
          <cell r="E748">
            <v>120000000</v>
          </cell>
        </row>
        <row r="761">
          <cell r="E761">
            <v>85000000</v>
          </cell>
        </row>
        <row r="777">
          <cell r="E777">
            <v>133945886.27</v>
          </cell>
        </row>
        <row r="793">
          <cell r="E793">
            <v>199498915</v>
          </cell>
        </row>
        <row r="800">
          <cell r="E800">
            <v>1200000</v>
          </cell>
        </row>
        <row r="811">
          <cell r="E811">
            <v>249492789</v>
          </cell>
        </row>
        <row r="814">
          <cell r="E814">
            <v>25000000</v>
          </cell>
        </row>
        <row r="823">
          <cell r="E823">
            <v>550000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2"/>
  <sheetViews>
    <sheetView showGridLines="0" tabSelected="1" topLeftCell="A2" zoomScale="41" zoomScaleNormal="41" zoomScaleSheetLayoutView="50" workbookViewId="0">
      <selection activeCell="L7" sqref="L1:O1048576"/>
    </sheetView>
  </sheetViews>
  <sheetFormatPr baseColWidth="10" defaultRowHeight="15" x14ac:dyDescent="0.25"/>
  <cols>
    <col min="1" max="1" width="32.28515625" customWidth="1"/>
    <col min="2" max="2" width="59.85546875" customWidth="1"/>
    <col min="3" max="3" width="63" style="125" customWidth="1"/>
    <col min="4" max="4" width="73.140625" customWidth="1"/>
    <col min="5" max="5" width="81.5703125" customWidth="1"/>
    <col min="6" max="6" width="14.5703125" customWidth="1"/>
    <col min="7" max="7" width="20" customWidth="1"/>
    <col min="8" max="8" width="7.5703125" customWidth="1"/>
    <col min="9" max="9" width="9.28515625" customWidth="1"/>
    <col min="10" max="10" width="7.5703125" customWidth="1"/>
    <col min="11" max="11" width="19" customWidth="1"/>
    <col min="12" max="12" width="26.7109375" hidden="1" customWidth="1"/>
    <col min="13" max="13" width="23.85546875" hidden="1" customWidth="1"/>
    <col min="14" max="14" width="26.140625" hidden="1" customWidth="1"/>
    <col min="15" max="15" width="25.85546875" hidden="1" customWidth="1"/>
    <col min="16" max="16" width="34.42578125" bestFit="1" customWidth="1"/>
    <col min="17" max="17" width="63.140625" customWidth="1"/>
  </cols>
  <sheetData>
    <row r="1" spans="1:17" ht="21" x14ac:dyDescent="0.35">
      <c r="A1" s="233" t="s">
        <v>344</v>
      </c>
      <c r="B1" s="233"/>
      <c r="C1" s="233"/>
      <c r="D1" s="233"/>
      <c r="E1" s="233"/>
      <c r="F1" s="233"/>
      <c r="G1" s="233"/>
      <c r="H1" s="233"/>
      <c r="I1" s="233"/>
      <c r="J1" s="233"/>
      <c r="K1" s="233"/>
      <c r="L1" s="233"/>
      <c r="M1" s="233"/>
      <c r="N1" s="233"/>
      <c r="O1" s="233"/>
      <c r="P1" s="233"/>
    </row>
    <row r="2" spans="1:17" ht="21" x14ac:dyDescent="0.25">
      <c r="A2" s="153" t="s">
        <v>1</v>
      </c>
      <c r="B2" s="234" t="s">
        <v>154</v>
      </c>
      <c r="C2" s="235"/>
      <c r="D2" s="235"/>
      <c r="E2" s="235"/>
      <c r="F2" s="235"/>
      <c r="G2" s="235"/>
      <c r="H2" s="235"/>
      <c r="I2" s="235"/>
      <c r="J2" s="235"/>
      <c r="K2" s="235"/>
      <c r="L2" s="235"/>
      <c r="M2" s="235"/>
      <c r="N2" s="235"/>
      <c r="O2" s="235"/>
      <c r="P2" s="235"/>
    </row>
    <row r="3" spans="1:17" ht="39" customHeight="1" x14ac:dyDescent="0.25">
      <c r="A3" s="154"/>
      <c r="B3" s="236" t="s">
        <v>155</v>
      </c>
      <c r="C3" s="237"/>
      <c r="D3" s="237"/>
      <c r="E3" s="237"/>
      <c r="F3" s="237"/>
      <c r="G3" s="237"/>
      <c r="H3" s="237"/>
      <c r="I3" s="237"/>
      <c r="J3" s="237"/>
      <c r="K3" s="237"/>
      <c r="L3" s="237"/>
      <c r="M3" s="237"/>
      <c r="N3" s="237"/>
      <c r="O3" s="237"/>
      <c r="P3" s="237"/>
    </row>
    <row r="4" spans="1:17" ht="21" x14ac:dyDescent="0.35">
      <c r="A4" s="153" t="s">
        <v>14</v>
      </c>
      <c r="B4" s="238" t="s">
        <v>156</v>
      </c>
      <c r="C4" s="238"/>
      <c r="D4" s="238"/>
      <c r="E4" s="238"/>
      <c r="F4" s="238"/>
      <c r="G4" s="238"/>
      <c r="H4" s="238"/>
      <c r="I4" s="238"/>
      <c r="J4" s="238"/>
      <c r="K4" s="238"/>
      <c r="L4" s="238"/>
      <c r="M4" s="238"/>
      <c r="N4" s="238"/>
      <c r="O4" s="238"/>
      <c r="P4" s="238"/>
    </row>
    <row r="5" spans="1:17" ht="21" x14ac:dyDescent="0.35">
      <c r="A5" s="155"/>
      <c r="B5" s="240" t="s">
        <v>157</v>
      </c>
      <c r="C5" s="240"/>
      <c r="D5" s="240"/>
      <c r="E5" s="240"/>
      <c r="F5" s="240"/>
      <c r="G5" s="240"/>
      <c r="H5" s="240"/>
      <c r="I5" s="240"/>
      <c r="J5" s="240"/>
      <c r="K5" s="240"/>
      <c r="L5" s="240"/>
      <c r="M5" s="240"/>
      <c r="N5" s="240"/>
      <c r="O5" s="240"/>
      <c r="P5" s="240"/>
    </row>
    <row r="6" spans="1:17" ht="21" x14ac:dyDescent="0.35">
      <c r="A6" s="154"/>
      <c r="B6" s="239" t="s">
        <v>158</v>
      </c>
      <c r="C6" s="239"/>
      <c r="D6" s="239"/>
      <c r="E6" s="239"/>
      <c r="F6" s="239"/>
      <c r="G6" s="239"/>
      <c r="H6" s="239"/>
      <c r="I6" s="239"/>
      <c r="J6" s="239"/>
      <c r="K6" s="239"/>
      <c r="L6" s="239"/>
      <c r="M6" s="239"/>
      <c r="N6" s="239"/>
      <c r="O6" s="239"/>
      <c r="P6" s="239"/>
    </row>
    <row r="7" spans="1:17" ht="21" x14ac:dyDescent="0.35">
      <c r="A7" s="156" t="s">
        <v>162</v>
      </c>
      <c r="B7" s="157" t="s">
        <v>163</v>
      </c>
      <c r="C7" s="158"/>
      <c r="D7" s="159" t="s">
        <v>164</v>
      </c>
      <c r="E7" s="241" t="s">
        <v>165</v>
      </c>
      <c r="F7" s="241"/>
      <c r="G7" s="160"/>
      <c r="H7" s="161"/>
      <c r="I7" s="161"/>
      <c r="J7" s="161"/>
      <c r="K7" s="161"/>
      <c r="L7" s="161"/>
      <c r="M7" s="161"/>
      <c r="N7" s="161"/>
      <c r="O7" s="161"/>
      <c r="P7" s="161"/>
    </row>
    <row r="8" spans="1:17" ht="21" x14ac:dyDescent="0.35">
      <c r="A8" s="162" t="s">
        <v>0</v>
      </c>
      <c r="B8" s="163" t="s">
        <v>43</v>
      </c>
      <c r="C8" s="164"/>
      <c r="D8" s="165"/>
      <c r="E8" s="166"/>
      <c r="F8" s="167"/>
      <c r="G8" s="168"/>
      <c r="H8" s="168"/>
      <c r="I8" s="168"/>
      <c r="J8" s="168"/>
      <c r="K8" s="168"/>
      <c r="L8" s="168"/>
      <c r="M8" s="168"/>
      <c r="N8" s="168"/>
      <c r="O8" s="168"/>
      <c r="P8" s="168"/>
    </row>
    <row r="9" spans="1:17" ht="21" x14ac:dyDescent="0.35">
      <c r="A9" s="169" t="s">
        <v>47</v>
      </c>
      <c r="B9" s="170" t="s">
        <v>48</v>
      </c>
      <c r="C9" s="171"/>
      <c r="D9" s="172" t="s">
        <v>166</v>
      </c>
      <c r="E9" s="242" t="s">
        <v>398</v>
      </c>
      <c r="F9" s="242"/>
      <c r="G9" s="173"/>
      <c r="H9" s="174"/>
      <c r="I9" s="174"/>
      <c r="J9" s="174"/>
      <c r="K9" s="174"/>
      <c r="L9" s="174"/>
      <c r="M9" s="174"/>
      <c r="N9" s="174"/>
      <c r="O9" s="174"/>
      <c r="P9" s="174"/>
    </row>
    <row r="10" spans="1:17" ht="29.25" customHeight="1" x14ac:dyDescent="0.35">
      <c r="A10" s="243" t="s">
        <v>2</v>
      </c>
      <c r="B10" s="243" t="s">
        <v>3</v>
      </c>
      <c r="C10" s="244" t="s">
        <v>4</v>
      </c>
      <c r="D10" s="244"/>
      <c r="E10" s="244"/>
      <c r="F10" s="244"/>
      <c r="G10" s="244"/>
      <c r="H10" s="244"/>
      <c r="I10" s="244"/>
      <c r="J10" s="244"/>
      <c r="K10" s="244"/>
      <c r="L10" s="175"/>
      <c r="M10" s="175"/>
      <c r="N10" s="175"/>
      <c r="O10" s="175"/>
      <c r="P10" s="243" t="s">
        <v>430</v>
      </c>
      <c r="Q10" s="220" t="s">
        <v>459</v>
      </c>
    </row>
    <row r="11" spans="1:17" ht="21.75" customHeight="1" x14ac:dyDescent="0.25">
      <c r="A11" s="220"/>
      <c r="B11" s="220"/>
      <c r="C11" s="220" t="s">
        <v>13</v>
      </c>
      <c r="D11" s="220" t="s">
        <v>5</v>
      </c>
      <c r="E11" s="220" t="s">
        <v>6</v>
      </c>
      <c r="F11" s="220" t="s">
        <v>15</v>
      </c>
      <c r="G11" s="220" t="s">
        <v>7</v>
      </c>
      <c r="H11" s="220" t="s">
        <v>8</v>
      </c>
      <c r="I11" s="220"/>
      <c r="J11" s="220"/>
      <c r="K11" s="220"/>
      <c r="L11" s="220" t="s">
        <v>458</v>
      </c>
      <c r="M11" s="220"/>
      <c r="N11" s="220"/>
      <c r="O11" s="220"/>
      <c r="P11" s="220"/>
      <c r="Q11" s="220"/>
    </row>
    <row r="12" spans="1:17" ht="28.5" customHeight="1" x14ac:dyDescent="0.25">
      <c r="A12" s="220"/>
      <c r="B12" s="220"/>
      <c r="C12" s="220"/>
      <c r="D12" s="220"/>
      <c r="E12" s="220"/>
      <c r="F12" s="220"/>
      <c r="G12" s="220"/>
      <c r="H12" s="176" t="s">
        <v>9</v>
      </c>
      <c r="I12" s="176" t="s">
        <v>10</v>
      </c>
      <c r="J12" s="176" t="s">
        <v>11</v>
      </c>
      <c r="K12" s="176" t="s">
        <v>12</v>
      </c>
      <c r="L12" s="176" t="s">
        <v>9</v>
      </c>
      <c r="M12" s="176" t="s">
        <v>10</v>
      </c>
      <c r="N12" s="176" t="s">
        <v>11</v>
      </c>
      <c r="O12" s="176" t="s">
        <v>12</v>
      </c>
      <c r="P12" s="220"/>
      <c r="Q12" s="220"/>
    </row>
    <row r="13" spans="1:17" ht="104.25" customHeight="1" x14ac:dyDescent="0.25">
      <c r="A13" s="256" t="s">
        <v>343</v>
      </c>
      <c r="B13" s="247" t="s">
        <v>347</v>
      </c>
      <c r="C13" s="251" t="s">
        <v>451</v>
      </c>
      <c r="D13" s="194" t="s">
        <v>399</v>
      </c>
      <c r="E13" s="195" t="s">
        <v>346</v>
      </c>
      <c r="F13" s="196" t="s">
        <v>28</v>
      </c>
      <c r="G13" s="196" t="s">
        <v>345</v>
      </c>
      <c r="H13" s="196"/>
      <c r="I13" s="196"/>
      <c r="J13" s="196">
        <v>50</v>
      </c>
      <c r="K13" s="197">
        <v>50</v>
      </c>
      <c r="L13" s="229"/>
      <c r="M13" s="229"/>
      <c r="N13" s="223">
        <f>+P13/2</f>
        <v>587500</v>
      </c>
      <c r="O13" s="223">
        <f>+P13/2</f>
        <v>587500</v>
      </c>
      <c r="P13" s="223">
        <f>+[1]SALIDA!$E$679</f>
        <v>1175000</v>
      </c>
      <c r="Q13" s="221"/>
    </row>
    <row r="14" spans="1:17" ht="106.5" customHeight="1" x14ac:dyDescent="0.25">
      <c r="A14" s="256"/>
      <c r="B14" s="255"/>
      <c r="C14" s="252"/>
      <c r="D14" s="194" t="s">
        <v>433</v>
      </c>
      <c r="E14" s="195" t="s">
        <v>346</v>
      </c>
      <c r="F14" s="196" t="s">
        <v>28</v>
      </c>
      <c r="G14" s="196" t="s">
        <v>345</v>
      </c>
      <c r="H14" s="196"/>
      <c r="I14" s="196"/>
      <c r="J14" s="196">
        <v>50</v>
      </c>
      <c r="K14" s="197">
        <v>50</v>
      </c>
      <c r="L14" s="230"/>
      <c r="M14" s="230"/>
      <c r="N14" s="224"/>
      <c r="O14" s="224"/>
      <c r="P14" s="224"/>
      <c r="Q14" s="222"/>
    </row>
    <row r="15" spans="1:17" ht="104.25" customHeight="1" x14ac:dyDescent="0.25">
      <c r="A15" s="256"/>
      <c r="B15" s="255"/>
      <c r="C15" s="253" t="s">
        <v>432</v>
      </c>
      <c r="D15" s="194" t="s">
        <v>400</v>
      </c>
      <c r="E15" s="195" t="s">
        <v>348</v>
      </c>
      <c r="F15" s="196" t="s">
        <v>28</v>
      </c>
      <c r="G15" s="196" t="s">
        <v>345</v>
      </c>
      <c r="H15" s="196"/>
      <c r="I15" s="196"/>
      <c r="J15" s="196">
        <v>50</v>
      </c>
      <c r="K15" s="197">
        <v>50</v>
      </c>
      <c r="L15" s="229"/>
      <c r="M15" s="229"/>
      <c r="N15" s="223">
        <f>+P15/2</f>
        <v>650000</v>
      </c>
      <c r="O15" s="223">
        <f>+P15/2</f>
        <v>650000</v>
      </c>
      <c r="P15" s="223">
        <f>+[1]SALIDA!$E$688</f>
        <v>1300000</v>
      </c>
      <c r="Q15" s="217"/>
    </row>
    <row r="16" spans="1:17" ht="99" customHeight="1" x14ac:dyDescent="0.25">
      <c r="A16" s="256"/>
      <c r="B16" s="248"/>
      <c r="C16" s="254"/>
      <c r="D16" s="194" t="s">
        <v>434</v>
      </c>
      <c r="E16" s="195" t="s">
        <v>348</v>
      </c>
      <c r="F16" s="196" t="s">
        <v>28</v>
      </c>
      <c r="G16" s="196" t="s">
        <v>345</v>
      </c>
      <c r="H16" s="196"/>
      <c r="I16" s="196"/>
      <c r="J16" s="196">
        <v>50</v>
      </c>
      <c r="K16" s="197">
        <v>50</v>
      </c>
      <c r="L16" s="230"/>
      <c r="M16" s="230"/>
      <c r="N16" s="224"/>
      <c r="O16" s="224"/>
      <c r="P16" s="224"/>
      <c r="Q16" s="216"/>
    </row>
    <row r="17" spans="1:18" ht="123.75" customHeight="1" x14ac:dyDescent="0.25">
      <c r="A17" s="256"/>
      <c r="B17" s="245" t="s">
        <v>173</v>
      </c>
      <c r="C17" s="194" t="s">
        <v>435</v>
      </c>
      <c r="D17" s="194" t="s">
        <v>422</v>
      </c>
      <c r="E17" s="198" t="s">
        <v>349</v>
      </c>
      <c r="F17" s="199" t="s">
        <v>28</v>
      </c>
      <c r="G17" s="199" t="s">
        <v>345</v>
      </c>
      <c r="H17" s="199"/>
      <c r="I17" s="199"/>
      <c r="J17" s="199">
        <v>50</v>
      </c>
      <c r="K17" s="200">
        <v>50</v>
      </c>
      <c r="L17" s="201"/>
      <c r="M17" s="201"/>
      <c r="N17" s="202">
        <f>+P17/2</f>
        <v>12225000</v>
      </c>
      <c r="O17" s="202">
        <f>+P17/2</f>
        <v>12225000</v>
      </c>
      <c r="P17" s="202">
        <f>+[1]SALIDA!$E$698</f>
        <v>24450000</v>
      </c>
      <c r="Q17" s="214"/>
    </row>
    <row r="18" spans="1:18" ht="166.5" customHeight="1" x14ac:dyDescent="0.35">
      <c r="A18" s="256"/>
      <c r="B18" s="246"/>
      <c r="C18" s="253" t="s">
        <v>452</v>
      </c>
      <c r="D18" s="194" t="s">
        <v>419</v>
      </c>
      <c r="E18" s="198" t="s">
        <v>424</v>
      </c>
      <c r="F18" s="199" t="s">
        <v>28</v>
      </c>
      <c r="G18" s="199" t="s">
        <v>345</v>
      </c>
      <c r="H18" s="196"/>
      <c r="I18" s="196">
        <v>100</v>
      </c>
      <c r="J18" s="203"/>
      <c r="K18" s="204"/>
      <c r="L18" s="223"/>
      <c r="M18" s="223">
        <f>+$P18/2</f>
        <v>4400000</v>
      </c>
      <c r="N18" s="223">
        <f>+$P18/2</f>
        <v>4400000</v>
      </c>
      <c r="O18" s="223"/>
      <c r="P18" s="223">
        <f>+[1]SALIDA!$E$708</f>
        <v>8800000</v>
      </c>
      <c r="Q18" s="217"/>
    </row>
    <row r="19" spans="1:18" ht="159" customHeight="1" x14ac:dyDescent="0.35">
      <c r="A19" s="256"/>
      <c r="B19" s="246"/>
      <c r="C19" s="254"/>
      <c r="D19" s="194" t="s">
        <v>421</v>
      </c>
      <c r="E19" s="198" t="s">
        <v>425</v>
      </c>
      <c r="F19" s="199" t="s">
        <v>28</v>
      </c>
      <c r="G19" s="199" t="s">
        <v>345</v>
      </c>
      <c r="H19" s="196"/>
      <c r="I19" s="125"/>
      <c r="J19" s="203"/>
      <c r="K19" s="196">
        <v>100</v>
      </c>
      <c r="L19" s="224"/>
      <c r="M19" s="224"/>
      <c r="N19" s="224"/>
      <c r="O19" s="224"/>
      <c r="P19" s="224"/>
      <c r="Q19" s="216"/>
    </row>
    <row r="20" spans="1:18" ht="110.25" customHeight="1" x14ac:dyDescent="0.25">
      <c r="A20" s="256"/>
      <c r="B20" s="246"/>
      <c r="C20" s="253" t="s">
        <v>436</v>
      </c>
      <c r="D20" s="194" t="s">
        <v>453</v>
      </c>
      <c r="E20" s="198" t="s">
        <v>401</v>
      </c>
      <c r="F20" s="199" t="s">
        <v>28</v>
      </c>
      <c r="G20" s="199" t="s">
        <v>345</v>
      </c>
      <c r="H20" s="196"/>
      <c r="I20" s="196"/>
      <c r="J20" s="196"/>
      <c r="K20" s="205">
        <v>100</v>
      </c>
      <c r="L20" s="227"/>
      <c r="M20" s="227"/>
      <c r="N20" s="227"/>
      <c r="O20" s="231">
        <f>+[1]SALIDA!$E$716</f>
        <v>399000</v>
      </c>
      <c r="P20" s="231">
        <f>+[1]SALIDA!$E$716</f>
        <v>399000</v>
      </c>
      <c r="Q20" s="217"/>
      <c r="R20" s="125"/>
    </row>
    <row r="21" spans="1:18" ht="108.75" customHeight="1" x14ac:dyDescent="0.25">
      <c r="A21" s="256"/>
      <c r="B21" s="246"/>
      <c r="C21" s="254"/>
      <c r="D21" s="198" t="s">
        <v>403</v>
      </c>
      <c r="E21" s="198" t="s">
        <v>402</v>
      </c>
      <c r="F21" s="199" t="s">
        <v>28</v>
      </c>
      <c r="G21" s="199" t="s">
        <v>345</v>
      </c>
      <c r="H21" s="196"/>
      <c r="I21" s="196"/>
      <c r="J21" s="196"/>
      <c r="K21" s="205">
        <v>100</v>
      </c>
      <c r="L21" s="228"/>
      <c r="M21" s="228"/>
      <c r="N21" s="228"/>
      <c r="O21" s="232"/>
      <c r="P21" s="232"/>
      <c r="Q21" s="216"/>
    </row>
    <row r="22" spans="1:18" ht="147.75" customHeight="1" x14ac:dyDescent="0.25">
      <c r="A22" s="256"/>
      <c r="B22" s="245" t="s">
        <v>172</v>
      </c>
      <c r="C22" s="253" t="s">
        <v>437</v>
      </c>
      <c r="D22" s="194" t="s">
        <v>410</v>
      </c>
      <c r="E22" s="198" t="s">
        <v>411</v>
      </c>
      <c r="F22" s="199" t="s">
        <v>28</v>
      </c>
      <c r="G22" s="199" t="s">
        <v>345</v>
      </c>
      <c r="H22" s="206">
        <v>0.27</v>
      </c>
      <c r="I22" s="207"/>
      <c r="J22" s="196"/>
      <c r="K22" s="188"/>
      <c r="L22" s="227">
        <f>+$P22/3</f>
        <v>79365551.736666664</v>
      </c>
      <c r="M22" s="227">
        <f t="shared" ref="M22:N22" si="0">+$P22/3</f>
        <v>79365551.736666664</v>
      </c>
      <c r="N22" s="227">
        <f t="shared" si="0"/>
        <v>79365551.736666664</v>
      </c>
      <c r="O22" s="227"/>
      <c r="P22" s="231">
        <f>+[1]SALIDA!$E$732</f>
        <v>238096655.21000001</v>
      </c>
      <c r="Q22" s="217"/>
    </row>
    <row r="23" spans="1:18" s="125" customFormat="1" ht="96.75" customHeight="1" x14ac:dyDescent="0.35">
      <c r="A23" s="256"/>
      <c r="B23" s="246"/>
      <c r="C23" s="254"/>
      <c r="D23" s="143" t="s">
        <v>405</v>
      </c>
      <c r="E23" s="143" t="s">
        <v>443</v>
      </c>
      <c r="F23" s="199" t="s">
        <v>28</v>
      </c>
      <c r="G23" s="199" t="s">
        <v>345</v>
      </c>
      <c r="H23" s="203"/>
      <c r="I23" s="206">
        <v>0.32</v>
      </c>
      <c r="J23" s="206">
        <v>0.68</v>
      </c>
      <c r="K23" s="188"/>
      <c r="L23" s="228"/>
      <c r="M23" s="228"/>
      <c r="N23" s="228"/>
      <c r="O23" s="228"/>
      <c r="P23" s="232"/>
      <c r="Q23" s="218"/>
    </row>
    <row r="24" spans="1:18" s="125" customFormat="1" ht="96.75" customHeight="1" x14ac:dyDescent="0.35">
      <c r="A24" s="256"/>
      <c r="B24" s="246"/>
      <c r="C24" s="276" t="s">
        <v>454</v>
      </c>
      <c r="D24" s="277" t="s">
        <v>455</v>
      </c>
      <c r="E24" s="278" t="s">
        <v>456</v>
      </c>
      <c r="F24" s="279"/>
      <c r="G24" s="279"/>
      <c r="H24" s="280"/>
      <c r="I24" s="281">
        <v>1</v>
      </c>
      <c r="J24" s="281"/>
      <c r="K24" s="282"/>
      <c r="L24" s="283"/>
      <c r="M24" s="284"/>
      <c r="N24" s="284"/>
      <c r="O24" s="284"/>
      <c r="P24" s="285">
        <v>70000000</v>
      </c>
      <c r="Q24" s="286" t="s">
        <v>460</v>
      </c>
    </row>
    <row r="25" spans="1:18" s="125" customFormat="1" ht="126" customHeight="1" x14ac:dyDescent="0.35">
      <c r="A25" s="256"/>
      <c r="B25" s="246"/>
      <c r="C25" s="287"/>
      <c r="D25" s="288" t="s">
        <v>457</v>
      </c>
      <c r="E25" s="288" t="s">
        <v>443</v>
      </c>
      <c r="F25" s="279"/>
      <c r="G25" s="279"/>
      <c r="H25" s="280"/>
      <c r="I25" s="281"/>
      <c r="J25" s="281"/>
      <c r="K25" s="289">
        <v>1</v>
      </c>
      <c r="L25" s="290"/>
      <c r="M25" s="284"/>
      <c r="N25" s="284"/>
      <c r="O25" s="284"/>
      <c r="P25" s="291"/>
      <c r="Q25" s="292"/>
    </row>
    <row r="26" spans="1:18" ht="108" customHeight="1" x14ac:dyDescent="0.25">
      <c r="A26" s="256"/>
      <c r="B26" s="246"/>
      <c r="C26" s="253" t="s">
        <v>438</v>
      </c>
      <c r="D26" s="194" t="s">
        <v>404</v>
      </c>
      <c r="E26" s="198" t="s">
        <v>412</v>
      </c>
      <c r="F26" s="258" t="s">
        <v>28</v>
      </c>
      <c r="G26" s="258" t="s">
        <v>345</v>
      </c>
      <c r="H26" s="208">
        <v>16</v>
      </c>
      <c r="I26" s="209"/>
      <c r="J26" s="209"/>
      <c r="K26" s="209"/>
      <c r="L26" s="227"/>
      <c r="M26" s="227"/>
      <c r="N26" s="227">
        <f>+$P26/2</f>
        <v>60000000</v>
      </c>
      <c r="O26" s="227">
        <f>+$P26/2</f>
        <v>60000000</v>
      </c>
      <c r="P26" s="231">
        <f>+[1]SALIDA!$E$748</f>
        <v>120000000</v>
      </c>
      <c r="Q26" s="217"/>
    </row>
    <row r="27" spans="1:18" ht="87" customHeight="1" x14ac:dyDescent="0.25">
      <c r="A27" s="256"/>
      <c r="B27" s="246"/>
      <c r="C27" s="254"/>
      <c r="D27" s="143" t="s">
        <v>444</v>
      </c>
      <c r="E27" s="143" t="s">
        <v>441</v>
      </c>
      <c r="F27" s="259"/>
      <c r="G27" s="259"/>
      <c r="H27" s="208"/>
      <c r="I27" s="208">
        <v>32</v>
      </c>
      <c r="J27" s="208">
        <v>51</v>
      </c>
      <c r="K27" s="208">
        <v>17</v>
      </c>
      <c r="L27" s="228"/>
      <c r="M27" s="228"/>
      <c r="N27" s="228"/>
      <c r="O27" s="228"/>
      <c r="P27" s="232"/>
      <c r="Q27" s="216"/>
    </row>
    <row r="28" spans="1:18" ht="129" customHeight="1" x14ac:dyDescent="0.25">
      <c r="A28" s="256"/>
      <c r="B28" s="246"/>
      <c r="C28" s="253" t="s">
        <v>439</v>
      </c>
      <c r="D28" s="194" t="s">
        <v>406</v>
      </c>
      <c r="E28" s="198" t="s">
        <v>407</v>
      </c>
      <c r="F28" s="199" t="s">
        <v>28</v>
      </c>
      <c r="G28" s="199" t="s">
        <v>345</v>
      </c>
      <c r="H28" s="196"/>
      <c r="I28" s="196">
        <v>69</v>
      </c>
      <c r="J28" s="207"/>
      <c r="K28" s="188"/>
      <c r="L28" s="227"/>
      <c r="M28" s="227"/>
      <c r="N28" s="227">
        <f t="shared" ref="N28:O28" si="1">+$P28/2</f>
        <v>42500000</v>
      </c>
      <c r="O28" s="227">
        <f t="shared" si="1"/>
        <v>42500000</v>
      </c>
      <c r="P28" s="231">
        <f>+[1]SALIDA!$E$761</f>
        <v>85000000</v>
      </c>
      <c r="Q28" s="217"/>
      <c r="R28" s="117"/>
    </row>
    <row r="29" spans="1:18" ht="95.25" customHeight="1" x14ac:dyDescent="0.35">
      <c r="A29" s="256"/>
      <c r="B29" s="257"/>
      <c r="C29" s="254"/>
      <c r="D29" s="143" t="s">
        <v>440</v>
      </c>
      <c r="E29" s="143" t="s">
        <v>441</v>
      </c>
      <c r="F29" s="196"/>
      <c r="G29" s="196"/>
      <c r="H29" s="203"/>
      <c r="I29" s="196">
        <v>32</v>
      </c>
      <c r="J29" s="196">
        <v>51</v>
      </c>
      <c r="K29" s="196">
        <v>17</v>
      </c>
      <c r="L29" s="228"/>
      <c r="M29" s="228"/>
      <c r="N29" s="228"/>
      <c r="O29" s="228"/>
      <c r="P29" s="232"/>
      <c r="Q29" s="216"/>
      <c r="R29" s="152"/>
    </row>
    <row r="30" spans="1:18" ht="151.5" customHeight="1" x14ac:dyDescent="0.25">
      <c r="A30" s="256" t="s">
        <v>343</v>
      </c>
      <c r="B30" s="245" t="s">
        <v>172</v>
      </c>
      <c r="C30" s="253" t="s">
        <v>414</v>
      </c>
      <c r="D30" s="194" t="s">
        <v>445</v>
      </c>
      <c r="E30" s="198" t="s">
        <v>431</v>
      </c>
      <c r="F30" s="199" t="s">
        <v>28</v>
      </c>
      <c r="G30" s="199" t="s">
        <v>345</v>
      </c>
      <c r="H30" s="196"/>
      <c r="I30" s="196">
        <v>42</v>
      </c>
      <c r="J30" s="196"/>
      <c r="K30" s="188"/>
      <c r="L30" s="227"/>
      <c r="M30" s="227"/>
      <c r="N30" s="227">
        <f t="shared" ref="N30:O30" si="2">+$P30/2</f>
        <v>66972943.134999998</v>
      </c>
      <c r="O30" s="227">
        <f t="shared" si="2"/>
        <v>66972943.134999998</v>
      </c>
      <c r="P30" s="231">
        <f>+[1]SALIDA!$E$777</f>
        <v>133945886.27</v>
      </c>
      <c r="Q30" s="217"/>
    </row>
    <row r="31" spans="1:18" ht="123" customHeight="1" x14ac:dyDescent="0.25">
      <c r="A31" s="256"/>
      <c r="B31" s="246"/>
      <c r="C31" s="254"/>
      <c r="D31" s="194" t="s">
        <v>442</v>
      </c>
      <c r="E31" s="143" t="s">
        <v>441</v>
      </c>
      <c r="F31" s="199"/>
      <c r="G31" s="199"/>
      <c r="H31" s="196"/>
      <c r="I31" s="196"/>
      <c r="J31" s="196"/>
      <c r="K31" s="188">
        <v>100</v>
      </c>
      <c r="L31" s="228"/>
      <c r="M31" s="228"/>
      <c r="N31" s="228"/>
      <c r="O31" s="228"/>
      <c r="P31" s="232"/>
      <c r="Q31" s="216"/>
    </row>
    <row r="32" spans="1:18" s="125" customFormat="1" ht="160.5" customHeight="1" x14ac:dyDescent="0.25">
      <c r="A32" s="256"/>
      <c r="B32" s="246"/>
      <c r="C32" s="253" t="s">
        <v>415</v>
      </c>
      <c r="D32" s="194" t="s">
        <v>446</v>
      </c>
      <c r="E32" s="198" t="s">
        <v>408</v>
      </c>
      <c r="F32" s="199" t="s">
        <v>28</v>
      </c>
      <c r="G32" s="199" t="s">
        <v>345</v>
      </c>
      <c r="H32" s="196"/>
      <c r="I32" s="196">
        <v>42</v>
      </c>
      <c r="J32" s="196"/>
      <c r="K32" s="188"/>
      <c r="L32" s="227"/>
      <c r="M32" s="227"/>
      <c r="N32" s="227">
        <f t="shared" ref="N32:O32" si="3">+$P32/2</f>
        <v>99749457.5</v>
      </c>
      <c r="O32" s="227">
        <f t="shared" si="3"/>
        <v>99749457.5</v>
      </c>
      <c r="P32" s="231">
        <f>+[1]SALIDA!$E$793</f>
        <v>199498915</v>
      </c>
      <c r="Q32" s="219"/>
    </row>
    <row r="33" spans="1:17" s="125" customFormat="1" ht="101.25" customHeight="1" x14ac:dyDescent="0.35">
      <c r="A33" s="256"/>
      <c r="B33" s="246"/>
      <c r="C33" s="254"/>
      <c r="D33" s="194" t="s">
        <v>420</v>
      </c>
      <c r="E33" s="143" t="s">
        <v>426</v>
      </c>
      <c r="F33" s="199"/>
      <c r="G33" s="199"/>
      <c r="H33" s="199"/>
      <c r="I33" s="199"/>
      <c r="J33" s="210"/>
      <c r="K33" s="199">
        <v>100</v>
      </c>
      <c r="L33" s="228"/>
      <c r="M33" s="228"/>
      <c r="N33" s="228"/>
      <c r="O33" s="228"/>
      <c r="P33" s="232"/>
      <c r="Q33" s="218"/>
    </row>
    <row r="34" spans="1:17" ht="152.25" customHeight="1" x14ac:dyDescent="0.25">
      <c r="A34" s="256"/>
      <c r="B34" s="246"/>
      <c r="C34" s="286" t="s">
        <v>427</v>
      </c>
      <c r="D34" s="277" t="s">
        <v>428</v>
      </c>
      <c r="E34" s="278" t="s">
        <v>447</v>
      </c>
      <c r="F34" s="279" t="s">
        <v>28</v>
      </c>
      <c r="G34" s="279" t="s">
        <v>345</v>
      </c>
      <c r="H34" s="293"/>
      <c r="I34" s="294">
        <f>120/180</f>
        <v>0.66666666666666663</v>
      </c>
      <c r="J34" s="294"/>
      <c r="K34" s="282"/>
      <c r="L34" s="295"/>
      <c r="M34" s="295"/>
      <c r="N34" s="295">
        <f>+$P34/2</f>
        <v>12500000</v>
      </c>
      <c r="O34" s="295">
        <f>+$P34/2</f>
        <v>12500000</v>
      </c>
      <c r="P34" s="285">
        <f>+[1]SALIDA!$E$814</f>
        <v>25000000</v>
      </c>
      <c r="Q34" s="217"/>
    </row>
    <row r="35" spans="1:17" ht="102" customHeight="1" x14ac:dyDescent="0.25">
      <c r="A35" s="256"/>
      <c r="B35" s="246"/>
      <c r="C35" s="292"/>
      <c r="D35" s="277" t="s">
        <v>429</v>
      </c>
      <c r="E35" s="288" t="s">
        <v>441</v>
      </c>
      <c r="F35" s="279" t="s">
        <v>28</v>
      </c>
      <c r="G35" s="279"/>
      <c r="H35" s="293"/>
      <c r="I35" s="293"/>
      <c r="J35" s="293"/>
      <c r="K35" s="282">
        <v>100</v>
      </c>
      <c r="L35" s="296"/>
      <c r="M35" s="296"/>
      <c r="N35" s="296"/>
      <c r="O35" s="296"/>
      <c r="P35" s="291"/>
      <c r="Q35" s="216"/>
    </row>
    <row r="36" spans="1:17" ht="180.75" customHeight="1" x14ac:dyDescent="0.35">
      <c r="A36" s="256"/>
      <c r="B36" s="257"/>
      <c r="C36" s="277" t="s">
        <v>448</v>
      </c>
      <c r="D36" s="277" t="s">
        <v>423</v>
      </c>
      <c r="E36" s="278" t="s">
        <v>449</v>
      </c>
      <c r="F36" s="279" t="s">
        <v>28</v>
      </c>
      <c r="G36" s="279"/>
      <c r="H36" s="283"/>
      <c r="I36" s="297"/>
      <c r="J36" s="298"/>
      <c r="K36" s="297">
        <f>90/192</f>
        <v>0.46875</v>
      </c>
      <c r="L36" s="284">
        <f>+$P36/4</f>
        <v>62373197.25</v>
      </c>
      <c r="M36" s="284">
        <f t="shared" ref="M36:O37" si="4">+$P36/4</f>
        <v>62373197.25</v>
      </c>
      <c r="N36" s="284">
        <f t="shared" si="4"/>
        <v>62373197.25</v>
      </c>
      <c r="O36" s="284">
        <f t="shared" si="4"/>
        <v>62373197.25</v>
      </c>
      <c r="P36" s="299">
        <f>+[1]SALIDA!$E$811</f>
        <v>249492789</v>
      </c>
      <c r="Q36" s="214"/>
    </row>
    <row r="37" spans="1:17" ht="126" x14ac:dyDescent="0.25">
      <c r="A37" s="256"/>
      <c r="B37" s="177" t="s">
        <v>171</v>
      </c>
      <c r="C37" s="143" t="s">
        <v>409</v>
      </c>
      <c r="D37" s="211" t="s">
        <v>368</v>
      </c>
      <c r="E37" s="211" t="s">
        <v>367</v>
      </c>
      <c r="F37" s="199" t="s">
        <v>28</v>
      </c>
      <c r="G37" s="196" t="s">
        <v>365</v>
      </c>
      <c r="H37" s="206"/>
      <c r="I37" s="206"/>
      <c r="J37" s="206"/>
      <c r="K37" s="188">
        <v>3</v>
      </c>
      <c r="L37" s="212">
        <f>+$P37/4</f>
        <v>868750</v>
      </c>
      <c r="M37" s="212">
        <f t="shared" si="4"/>
        <v>868750</v>
      </c>
      <c r="N37" s="212">
        <f t="shared" si="4"/>
        <v>868750</v>
      </c>
      <c r="O37" s="212">
        <f t="shared" si="4"/>
        <v>868750</v>
      </c>
      <c r="P37" s="213">
        <f>+[1]SALIDA!$E$670+[1]SALIDA!$E$800+[1]SALIDA!$E$823</f>
        <v>3475000</v>
      </c>
      <c r="Q37" s="214"/>
    </row>
    <row r="38" spans="1:17" ht="57" customHeight="1" x14ac:dyDescent="0.25">
      <c r="A38" s="256"/>
      <c r="B38" s="247" t="s">
        <v>413</v>
      </c>
      <c r="C38" s="249" t="s">
        <v>418</v>
      </c>
      <c r="D38" s="181" t="s">
        <v>450</v>
      </c>
      <c r="E38" s="182" t="s">
        <v>366</v>
      </c>
      <c r="F38" s="186" t="s">
        <v>28</v>
      </c>
      <c r="G38" s="186" t="s">
        <v>19</v>
      </c>
      <c r="H38" s="178"/>
      <c r="I38" s="178"/>
      <c r="J38" s="178">
        <v>1</v>
      </c>
      <c r="K38" s="178">
        <v>1</v>
      </c>
      <c r="L38" s="227">
        <f t="shared" ref="L38:O38" si="5">+$P38/2</f>
        <v>9715000</v>
      </c>
      <c r="M38" s="227">
        <f t="shared" si="5"/>
        <v>9715000</v>
      </c>
      <c r="N38" s="227">
        <f t="shared" si="5"/>
        <v>9715000</v>
      </c>
      <c r="O38" s="227">
        <f t="shared" si="5"/>
        <v>9715000</v>
      </c>
      <c r="P38" s="231">
        <f>+[1]SALIDA!$E$661</f>
        <v>19430000</v>
      </c>
      <c r="Q38" s="217"/>
    </row>
    <row r="39" spans="1:17" ht="178.5" customHeight="1" x14ac:dyDescent="0.25">
      <c r="A39" s="256"/>
      <c r="B39" s="248"/>
      <c r="C39" s="250"/>
      <c r="D39" s="143" t="s">
        <v>363</v>
      </c>
      <c r="E39" s="143" t="s">
        <v>364</v>
      </c>
      <c r="F39" s="187" t="s">
        <v>28</v>
      </c>
      <c r="G39" s="187" t="s">
        <v>365</v>
      </c>
      <c r="H39" s="178">
        <v>1</v>
      </c>
      <c r="I39" s="178">
        <v>1</v>
      </c>
      <c r="J39" s="178">
        <v>1</v>
      </c>
      <c r="K39" s="178">
        <v>1</v>
      </c>
      <c r="L39" s="228"/>
      <c r="M39" s="228"/>
      <c r="N39" s="228"/>
      <c r="O39" s="228"/>
      <c r="P39" s="232"/>
      <c r="Q39" s="216"/>
    </row>
    <row r="40" spans="1:17" ht="21" x14ac:dyDescent="0.35">
      <c r="A40" s="183"/>
      <c r="B40" s="183"/>
      <c r="C40" s="184"/>
      <c r="D40" s="185"/>
      <c r="E40" s="185"/>
      <c r="F40" s="185"/>
      <c r="G40" s="185"/>
      <c r="H40" s="225" t="s">
        <v>159</v>
      </c>
      <c r="I40" s="225"/>
      <c r="J40" s="225"/>
      <c r="K40" s="225"/>
      <c r="L40" s="189">
        <f>SUM(L13:L39)</f>
        <v>152322498.98666668</v>
      </c>
      <c r="M40" s="189">
        <f t="shared" ref="M40:O40" si="6">SUM(M13:M39)</f>
        <v>156722498.98666668</v>
      </c>
      <c r="N40" s="189">
        <f t="shared" si="6"/>
        <v>451907399.62166667</v>
      </c>
      <c r="O40" s="189">
        <f t="shared" si="6"/>
        <v>368540847.88499999</v>
      </c>
      <c r="P40" s="190">
        <f>SUM(P13:P39)</f>
        <v>1180063245.48</v>
      </c>
      <c r="Q40" s="215"/>
    </row>
    <row r="41" spans="1:17" ht="22.5" customHeight="1" x14ac:dyDescent="0.35">
      <c r="A41" s="179"/>
      <c r="B41" s="179"/>
      <c r="C41" s="180"/>
      <c r="D41" s="179"/>
      <c r="E41" s="179"/>
      <c r="F41" s="179"/>
      <c r="G41" s="179"/>
      <c r="H41" s="225" t="s">
        <v>160</v>
      </c>
      <c r="I41" s="225"/>
      <c r="J41" s="225"/>
      <c r="K41" s="225"/>
      <c r="L41" s="191">
        <f>+$P41/4</f>
        <v>24230978.172499999</v>
      </c>
      <c r="M41" s="191">
        <f t="shared" ref="M41:O41" si="7">+$P41/4</f>
        <v>24230978.172499999</v>
      </c>
      <c r="N41" s="191">
        <f t="shared" si="7"/>
        <v>24230978.172499999</v>
      </c>
      <c r="O41" s="191">
        <f t="shared" si="7"/>
        <v>24230978.172499999</v>
      </c>
      <c r="P41" s="192">
        <f>+[1]SALIDA!$E$640</f>
        <v>96923912.689999998</v>
      </c>
      <c r="Q41" s="215"/>
    </row>
    <row r="42" spans="1:17" ht="21" x14ac:dyDescent="0.35">
      <c r="A42" s="179"/>
      <c r="B42" s="179"/>
      <c r="C42" s="180"/>
      <c r="D42" s="179"/>
      <c r="E42" s="179"/>
      <c r="F42" s="179"/>
      <c r="G42" s="179"/>
      <c r="H42" s="226" t="s">
        <v>161</v>
      </c>
      <c r="I42" s="226"/>
      <c r="J42" s="226"/>
      <c r="K42" s="226"/>
      <c r="L42" s="193">
        <f>SUM(L40:L41)</f>
        <v>176553477.15916669</v>
      </c>
      <c r="M42" s="193">
        <f t="shared" ref="M42:O42" si="8">SUM(M40:M41)</f>
        <v>180953477.15916669</v>
      </c>
      <c r="N42" s="193">
        <f t="shared" si="8"/>
        <v>476138377.79416668</v>
      </c>
      <c r="O42" s="193">
        <f t="shared" si="8"/>
        <v>392771826.0575</v>
      </c>
      <c r="P42" s="192">
        <f>+P40+P41</f>
        <v>1276987158.1700001</v>
      </c>
      <c r="Q42" s="216"/>
    </row>
  </sheetData>
  <mergeCells count="102">
    <mergeCell ref="N38:N39"/>
    <mergeCell ref="O38:O39"/>
    <mergeCell ref="L38:L39"/>
    <mergeCell ref="A13:A29"/>
    <mergeCell ref="A30:A39"/>
    <mergeCell ref="B22:B29"/>
    <mergeCell ref="B30:B36"/>
    <mergeCell ref="F26:F27"/>
    <mergeCell ref="G26:G27"/>
    <mergeCell ref="L32:L33"/>
    <mergeCell ref="N32:N33"/>
    <mergeCell ref="O32:O33"/>
    <mergeCell ref="L34:L35"/>
    <mergeCell ref="N34:N35"/>
    <mergeCell ref="O34:O35"/>
    <mergeCell ref="L28:L29"/>
    <mergeCell ref="O30:O31"/>
    <mergeCell ref="O20:O21"/>
    <mergeCell ref="L22:L23"/>
    <mergeCell ref="N22:N23"/>
    <mergeCell ref="O22:O23"/>
    <mergeCell ref="L26:L27"/>
    <mergeCell ref="N26:N27"/>
    <mergeCell ref="O26:O27"/>
    <mergeCell ref="L20:L21"/>
    <mergeCell ref="N20:N21"/>
    <mergeCell ref="N28:N29"/>
    <mergeCell ref="O28:O29"/>
    <mergeCell ref="L30:L31"/>
    <mergeCell ref="N30:N31"/>
    <mergeCell ref="N13:N14"/>
    <mergeCell ref="O13:O14"/>
    <mergeCell ref="N15:N16"/>
    <mergeCell ref="O15:O16"/>
    <mergeCell ref="L18:L19"/>
    <mergeCell ref="N18:N19"/>
    <mergeCell ref="O18:O19"/>
    <mergeCell ref="L13:L14"/>
    <mergeCell ref="L15:L16"/>
    <mergeCell ref="B17:B21"/>
    <mergeCell ref="B38:B39"/>
    <mergeCell ref="C38:C39"/>
    <mergeCell ref="C13:C14"/>
    <mergeCell ref="C15:C16"/>
    <mergeCell ref="B13:B16"/>
    <mergeCell ref="C18:C19"/>
    <mergeCell ref="C34:C35"/>
    <mergeCell ref="C22:C23"/>
    <mergeCell ref="C26:C27"/>
    <mergeCell ref="C28:C29"/>
    <mergeCell ref="C30:C31"/>
    <mergeCell ref="C32:C33"/>
    <mergeCell ref="C20:C21"/>
    <mergeCell ref="C24:C25"/>
    <mergeCell ref="P24:P25"/>
    <mergeCell ref="P28:P29"/>
    <mergeCell ref="P30:P31"/>
    <mergeCell ref="P32:P33"/>
    <mergeCell ref="P34:P35"/>
    <mergeCell ref="A1:P1"/>
    <mergeCell ref="B2:P2"/>
    <mergeCell ref="B3:P3"/>
    <mergeCell ref="B4:P4"/>
    <mergeCell ref="B6:P6"/>
    <mergeCell ref="B5:P5"/>
    <mergeCell ref="E7:F7"/>
    <mergeCell ref="E9:F9"/>
    <mergeCell ref="P10:P12"/>
    <mergeCell ref="A10:A12"/>
    <mergeCell ref="B10:B12"/>
    <mergeCell ref="C10:K10"/>
    <mergeCell ref="H11:K11"/>
    <mergeCell ref="C11:C12"/>
    <mergeCell ref="D11:D12"/>
    <mergeCell ref="E11:E12"/>
    <mergeCell ref="F11:F12"/>
    <mergeCell ref="G11:G12"/>
    <mergeCell ref="L11:O11"/>
    <mergeCell ref="Q24:Q25"/>
    <mergeCell ref="Q10:Q12"/>
    <mergeCell ref="Q13:Q14"/>
    <mergeCell ref="P13:P14"/>
    <mergeCell ref="H40:K40"/>
    <mergeCell ref="H41:K41"/>
    <mergeCell ref="H42:K42"/>
    <mergeCell ref="M38:M39"/>
    <mergeCell ref="M13:M14"/>
    <mergeCell ref="M15:M16"/>
    <mergeCell ref="M18:M19"/>
    <mergeCell ref="M20:M21"/>
    <mergeCell ref="M22:M23"/>
    <mergeCell ref="M26:M27"/>
    <mergeCell ref="M28:M29"/>
    <mergeCell ref="M30:M31"/>
    <mergeCell ref="M32:M33"/>
    <mergeCell ref="M34:M35"/>
    <mergeCell ref="P38:P39"/>
    <mergeCell ref="P15:P16"/>
    <mergeCell ref="P18:P19"/>
    <mergeCell ref="P20:P21"/>
    <mergeCell ref="P22:P23"/>
    <mergeCell ref="P26:P27"/>
  </mergeCells>
  <printOptions horizontalCentered="1"/>
  <pageMargins left="0.39370078740157483" right="0.39370078740157483" top="0.39370078740157483" bottom="0.39370078740157483" header="0.31496062992125984" footer="0.31496062992125984"/>
  <pageSetup scale="27" fitToHeight="0" orientation="landscape" horizontalDpi="4294967295" verticalDpi="4294967295" r:id="rId1"/>
  <rowBreaks count="1" manualBreakCount="1">
    <brk id="29"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opLeftCell="A4" zoomScale="52" zoomScaleNormal="52" workbookViewId="0">
      <selection activeCell="F8" sqref="F8"/>
    </sheetView>
  </sheetViews>
  <sheetFormatPr baseColWidth="10" defaultRowHeight="15" x14ac:dyDescent="0.25"/>
  <cols>
    <col min="1" max="1" width="55.42578125"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48.7109375" customWidth="1"/>
    <col min="11" max="11" width="35.42578125" customWidth="1"/>
    <col min="12" max="12" width="38.5703125" customWidth="1"/>
  </cols>
  <sheetData>
    <row r="1" spans="1:12" x14ac:dyDescent="0.25">
      <c r="A1" s="260" t="s">
        <v>362</v>
      </c>
      <c r="B1" s="260"/>
      <c r="C1" s="260"/>
      <c r="D1" s="260"/>
      <c r="E1" s="260"/>
      <c r="F1" s="260"/>
      <c r="G1" s="260"/>
    </row>
    <row r="2" spans="1:12" x14ac:dyDescent="0.25">
      <c r="A2" s="260"/>
      <c r="B2" s="260"/>
      <c r="C2" s="260"/>
      <c r="D2" s="260"/>
      <c r="E2" s="260"/>
      <c r="F2" s="260"/>
      <c r="G2" s="260"/>
    </row>
    <row r="3" spans="1:12" ht="15.75" thickBot="1" x14ac:dyDescent="0.3"/>
    <row r="4" spans="1:12" ht="19.5" customHeight="1" x14ac:dyDescent="0.25">
      <c r="A4" s="263" t="s">
        <v>360</v>
      </c>
      <c r="B4" s="261" t="s">
        <v>350</v>
      </c>
      <c r="C4" s="261" t="s">
        <v>351</v>
      </c>
      <c r="D4" s="261" t="s">
        <v>352</v>
      </c>
      <c r="E4" s="261" t="s">
        <v>353</v>
      </c>
      <c r="F4" s="261" t="s">
        <v>354</v>
      </c>
      <c r="G4" s="261" t="s">
        <v>355</v>
      </c>
      <c r="H4" s="261" t="s">
        <v>356</v>
      </c>
      <c r="I4" s="261" t="s">
        <v>357</v>
      </c>
      <c r="J4" s="261" t="s">
        <v>359</v>
      </c>
      <c r="K4" s="261" t="s">
        <v>358</v>
      </c>
    </row>
    <row r="5" spans="1:12" ht="15.75" thickBot="1" x14ac:dyDescent="0.3">
      <c r="A5" s="264"/>
      <c r="B5" s="262"/>
      <c r="C5" s="262"/>
      <c r="D5" s="262"/>
      <c r="E5" s="262"/>
      <c r="F5" s="262"/>
      <c r="G5" s="262"/>
      <c r="H5" s="262"/>
      <c r="I5" s="262"/>
      <c r="J5" s="262"/>
      <c r="K5" s="262"/>
    </row>
    <row r="6" spans="1:12" ht="39.75" thickBot="1" x14ac:dyDescent="0.3">
      <c r="A6" s="130" t="s">
        <v>369</v>
      </c>
      <c r="B6" s="134" t="s">
        <v>372</v>
      </c>
      <c r="C6" s="135" t="s">
        <v>373</v>
      </c>
      <c r="D6" s="135" t="s">
        <v>374</v>
      </c>
      <c r="E6" s="135" t="s">
        <v>377</v>
      </c>
      <c r="F6" s="145"/>
      <c r="G6" s="145"/>
      <c r="H6" s="136" t="s">
        <v>384</v>
      </c>
      <c r="I6" s="135" t="s">
        <v>388</v>
      </c>
      <c r="J6" s="146" t="s">
        <v>386</v>
      </c>
      <c r="K6" s="144">
        <v>85000000</v>
      </c>
    </row>
    <row r="7" spans="1:12" ht="39.75" thickBot="1" x14ac:dyDescent="0.3">
      <c r="A7" s="130" t="s">
        <v>370</v>
      </c>
      <c r="B7" s="134" t="s">
        <v>372</v>
      </c>
      <c r="C7" s="135" t="s">
        <v>373</v>
      </c>
      <c r="D7" s="135" t="s">
        <v>374</v>
      </c>
      <c r="E7" s="128" t="s">
        <v>378</v>
      </c>
      <c r="F7" s="128">
        <v>28</v>
      </c>
      <c r="G7" s="128">
        <v>28</v>
      </c>
      <c r="H7" s="133" t="s">
        <v>384</v>
      </c>
      <c r="I7" s="128" t="s">
        <v>385</v>
      </c>
      <c r="J7" s="146" t="s">
        <v>386</v>
      </c>
      <c r="K7" s="144">
        <v>120000000</v>
      </c>
    </row>
    <row r="8" spans="1:12" ht="59.25" thickBot="1" x14ac:dyDescent="0.3">
      <c r="A8" s="130" t="s">
        <v>371</v>
      </c>
      <c r="B8" s="134" t="s">
        <v>372</v>
      </c>
      <c r="C8" s="135" t="s">
        <v>373</v>
      </c>
      <c r="D8" s="128" t="s">
        <v>375</v>
      </c>
      <c r="E8" s="128" t="s">
        <v>379</v>
      </c>
      <c r="F8" s="146"/>
      <c r="G8" s="146"/>
      <c r="H8" s="133" t="s">
        <v>387</v>
      </c>
      <c r="I8" s="128"/>
      <c r="J8" s="128"/>
      <c r="K8" s="144">
        <v>238000000</v>
      </c>
    </row>
    <row r="9" spans="1:12" ht="59.25" thickBot="1" x14ac:dyDescent="0.3">
      <c r="A9" s="130" t="s">
        <v>397</v>
      </c>
      <c r="B9" s="134" t="s">
        <v>372</v>
      </c>
      <c r="C9" s="135" t="s">
        <v>373</v>
      </c>
      <c r="D9" s="128" t="s">
        <v>376</v>
      </c>
      <c r="E9" s="128" t="s">
        <v>380</v>
      </c>
      <c r="F9" s="128">
        <v>83</v>
      </c>
      <c r="G9" s="128">
        <v>34</v>
      </c>
      <c r="H9" s="133" t="s">
        <v>387</v>
      </c>
      <c r="I9" s="128" t="s">
        <v>391</v>
      </c>
      <c r="J9" s="146" t="s">
        <v>392</v>
      </c>
      <c r="K9" s="144">
        <v>135000000</v>
      </c>
    </row>
    <row r="10" spans="1:12" ht="132.6" customHeight="1" thickBot="1" x14ac:dyDescent="0.3">
      <c r="A10" s="130" t="s">
        <v>393</v>
      </c>
      <c r="B10" s="134" t="s">
        <v>372</v>
      </c>
      <c r="C10" s="135" t="s">
        <v>373</v>
      </c>
      <c r="D10" s="128" t="s">
        <v>376</v>
      </c>
      <c r="E10" s="128" t="s">
        <v>381</v>
      </c>
      <c r="F10" s="128">
        <v>207</v>
      </c>
      <c r="G10" s="128">
        <v>171</v>
      </c>
      <c r="H10" s="133" t="s">
        <v>389</v>
      </c>
      <c r="I10" s="128" t="s">
        <v>394</v>
      </c>
      <c r="J10" s="146" t="s">
        <v>392</v>
      </c>
      <c r="K10" s="144">
        <v>188000000</v>
      </c>
    </row>
    <row r="11" spans="1:12" ht="137.25" thickBot="1" x14ac:dyDescent="0.3">
      <c r="A11" s="147" t="s">
        <v>416</v>
      </c>
      <c r="B11" s="148" t="s">
        <v>372</v>
      </c>
      <c r="C11" s="145" t="s">
        <v>373</v>
      </c>
      <c r="D11" s="146" t="s">
        <v>383</v>
      </c>
      <c r="E11" s="146" t="s">
        <v>382</v>
      </c>
      <c r="F11" s="146">
        <v>217</v>
      </c>
      <c r="G11" s="146">
        <v>217</v>
      </c>
      <c r="H11" s="149" t="s">
        <v>390</v>
      </c>
      <c r="I11" s="146" t="s">
        <v>395</v>
      </c>
      <c r="J11" s="146" t="s">
        <v>396</v>
      </c>
      <c r="K11" s="150">
        <v>573577200</v>
      </c>
      <c r="L11" s="151" t="s">
        <v>417</v>
      </c>
    </row>
    <row r="12" spans="1:12" ht="20.25" thickBot="1" x14ac:dyDescent="0.3">
      <c r="A12" s="130"/>
      <c r="B12" s="137"/>
      <c r="C12" s="128"/>
      <c r="D12" s="128"/>
      <c r="E12" s="128"/>
      <c r="F12" s="128"/>
      <c r="G12" s="128"/>
      <c r="H12" s="133"/>
      <c r="I12" s="128"/>
      <c r="J12" s="128"/>
      <c r="K12" s="138"/>
    </row>
    <row r="13" spans="1:12" ht="20.25" thickBot="1" x14ac:dyDescent="0.3">
      <c r="A13" s="130"/>
      <c r="B13" s="137"/>
      <c r="C13" s="128"/>
      <c r="D13" s="128"/>
      <c r="E13" s="128"/>
      <c r="F13" s="128"/>
      <c r="G13" s="128"/>
      <c r="H13" s="133"/>
      <c r="I13" s="128"/>
      <c r="J13" s="128"/>
      <c r="K13" s="138"/>
    </row>
    <row r="14" spans="1:12" ht="20.25" thickBot="1" x14ac:dyDescent="0.3">
      <c r="A14" s="130"/>
      <c r="B14" s="137"/>
      <c r="C14" s="128"/>
      <c r="D14" s="128"/>
      <c r="E14" s="128"/>
      <c r="F14" s="128"/>
      <c r="G14" s="128"/>
      <c r="H14" s="133"/>
      <c r="I14" s="128"/>
      <c r="J14" s="128"/>
      <c r="K14" s="138"/>
    </row>
    <row r="15" spans="1:12" ht="28.5" customHeight="1" thickBot="1" x14ac:dyDescent="0.3">
      <c r="A15" s="130"/>
      <c r="B15" s="139"/>
      <c r="C15" s="140"/>
      <c r="D15" s="140"/>
      <c r="E15" s="140"/>
      <c r="F15" s="140"/>
      <c r="G15" s="140"/>
      <c r="H15" s="141"/>
      <c r="I15" s="140"/>
      <c r="J15" s="140"/>
      <c r="K15" s="142"/>
    </row>
    <row r="16" spans="1:12" ht="20.25" thickBot="1" x14ac:dyDescent="0.4">
      <c r="A16" s="126" t="s">
        <v>361</v>
      </c>
      <c r="B16" s="131"/>
      <c r="C16" s="127"/>
      <c r="D16" s="127"/>
      <c r="E16" s="127"/>
      <c r="F16" s="132">
        <f>SUM(F6:F15)-F10-F11</f>
        <v>111</v>
      </c>
      <c r="G16" s="127"/>
      <c r="H16" s="127"/>
      <c r="I16" s="127"/>
      <c r="J16" s="127"/>
      <c r="K16" s="129">
        <f>SUM(K6:K15)</f>
        <v>1339577200</v>
      </c>
    </row>
  </sheetData>
  <mergeCells count="12">
    <mergeCell ref="A1:G2"/>
    <mergeCell ref="G4:G5"/>
    <mergeCell ref="H4:H5"/>
    <mergeCell ref="I4:I5"/>
    <mergeCell ref="K4:K5"/>
    <mergeCell ref="J4:J5"/>
    <mergeCell ref="F4:F5"/>
    <mergeCell ref="A4:A5"/>
    <mergeCell ref="B4:B5"/>
    <mergeCell ref="C4:C5"/>
    <mergeCell ref="D4:D5"/>
    <mergeCell ref="E4:E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65" t="s">
        <v>43</v>
      </c>
      <c r="C3" s="265"/>
      <c r="D3" s="265"/>
      <c r="E3" s="266"/>
      <c r="F3" s="266"/>
      <c r="G3" s="266"/>
      <c r="H3" s="266"/>
      <c r="I3" s="266"/>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71" t="s">
        <v>49</v>
      </c>
      <c r="B1" s="271"/>
      <c r="C1" s="271"/>
      <c r="D1" s="271"/>
      <c r="E1" s="271"/>
      <c r="F1" s="271"/>
      <c r="G1" s="271"/>
      <c r="H1" s="271"/>
      <c r="I1" s="271"/>
      <c r="J1" s="271"/>
      <c r="K1" s="271"/>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72" t="s">
        <v>2</v>
      </c>
      <c r="B6" s="272" t="s">
        <v>3</v>
      </c>
      <c r="C6" s="273" t="s">
        <v>4</v>
      </c>
      <c r="D6" s="273"/>
      <c r="E6" s="273"/>
      <c r="F6" s="273"/>
      <c r="G6" s="273"/>
      <c r="H6" s="273"/>
      <c r="I6" s="273"/>
      <c r="J6" s="273"/>
      <c r="K6" s="273"/>
    </row>
    <row r="7" spans="1:11" ht="16.5" x14ac:dyDescent="0.25">
      <c r="A7" s="272"/>
      <c r="B7" s="272"/>
      <c r="C7" s="272" t="s">
        <v>13</v>
      </c>
      <c r="D7" s="272" t="s">
        <v>5</v>
      </c>
      <c r="E7" s="272" t="s">
        <v>6</v>
      </c>
      <c r="F7" s="272" t="s">
        <v>15</v>
      </c>
      <c r="G7" s="272" t="s">
        <v>7</v>
      </c>
      <c r="H7" s="272" t="s">
        <v>8</v>
      </c>
      <c r="I7" s="272"/>
      <c r="J7" s="272"/>
      <c r="K7" s="272"/>
    </row>
    <row r="8" spans="1:11" ht="16.5" x14ac:dyDescent="0.25">
      <c r="A8" s="272"/>
      <c r="B8" s="272"/>
      <c r="C8" s="272"/>
      <c r="D8" s="272"/>
      <c r="E8" s="272"/>
      <c r="F8" s="272"/>
      <c r="G8" s="272"/>
      <c r="H8" s="12" t="s">
        <v>9</v>
      </c>
      <c r="I8" s="12" t="s">
        <v>10</v>
      </c>
      <c r="J8" s="12" t="s">
        <v>11</v>
      </c>
      <c r="K8" s="12" t="s">
        <v>12</v>
      </c>
    </row>
    <row r="9" spans="1:11" ht="33" x14ac:dyDescent="0.25">
      <c r="A9" s="267" t="s">
        <v>101</v>
      </c>
      <c r="B9" s="267" t="s">
        <v>102</v>
      </c>
      <c r="C9" s="56" t="s">
        <v>127</v>
      </c>
      <c r="D9" s="1" t="s">
        <v>42</v>
      </c>
      <c r="E9" s="1" t="s">
        <v>17</v>
      </c>
      <c r="F9" s="2" t="s">
        <v>28</v>
      </c>
      <c r="G9" s="2" t="s">
        <v>19</v>
      </c>
      <c r="H9" s="2"/>
      <c r="I9" s="2"/>
      <c r="J9" s="2"/>
      <c r="K9" s="2" t="s">
        <v>45</v>
      </c>
    </row>
    <row r="10" spans="1:11" ht="33" x14ac:dyDescent="0.25">
      <c r="A10" s="268"/>
      <c r="B10" s="269"/>
      <c r="C10" s="56" t="s">
        <v>107</v>
      </c>
      <c r="D10" s="10" t="s">
        <v>16</v>
      </c>
      <c r="E10" s="1" t="s">
        <v>18</v>
      </c>
      <c r="F10" s="2" t="s">
        <v>28</v>
      </c>
      <c r="G10" s="2" t="s">
        <v>19</v>
      </c>
      <c r="H10" s="1"/>
      <c r="I10" s="1"/>
      <c r="J10" s="1"/>
      <c r="K10" s="4">
        <v>2</v>
      </c>
    </row>
    <row r="11" spans="1:11" ht="54.95" customHeight="1" x14ac:dyDescent="0.25">
      <c r="A11" s="268"/>
      <c r="B11" s="270" t="s">
        <v>103</v>
      </c>
      <c r="C11" s="56" t="s">
        <v>108</v>
      </c>
      <c r="D11" s="10" t="s">
        <v>20</v>
      </c>
      <c r="E11" s="9" t="s">
        <v>21</v>
      </c>
      <c r="F11" s="2" t="s">
        <v>28</v>
      </c>
      <c r="G11" s="2" t="s">
        <v>22</v>
      </c>
      <c r="H11" s="1"/>
      <c r="I11" s="1"/>
      <c r="J11" s="1"/>
      <c r="K11" s="3">
        <v>1</v>
      </c>
    </row>
    <row r="12" spans="1:11" ht="95.25" customHeight="1" x14ac:dyDescent="0.25">
      <c r="A12" s="268"/>
      <c r="B12" s="270"/>
      <c r="C12" s="57" t="s">
        <v>109</v>
      </c>
      <c r="D12" s="7" t="s">
        <v>37</v>
      </c>
      <c r="E12" s="9" t="s">
        <v>46</v>
      </c>
      <c r="F12" s="2" t="s">
        <v>28</v>
      </c>
      <c r="G12" s="2" t="s">
        <v>23</v>
      </c>
      <c r="H12" s="8"/>
      <c r="I12" s="8">
        <v>0.5</v>
      </c>
      <c r="J12" s="8">
        <v>0.25</v>
      </c>
      <c r="K12" s="8">
        <v>0.25</v>
      </c>
    </row>
    <row r="13" spans="1:11" ht="93" customHeight="1" x14ac:dyDescent="0.25">
      <c r="A13" s="268"/>
      <c r="B13" s="268" t="s">
        <v>104</v>
      </c>
      <c r="C13" s="57" t="s">
        <v>110</v>
      </c>
      <c r="D13" s="10" t="s">
        <v>24</v>
      </c>
      <c r="E13" s="9" t="s">
        <v>25</v>
      </c>
      <c r="F13" s="2" t="s">
        <v>28</v>
      </c>
      <c r="G13" s="2" t="s">
        <v>23</v>
      </c>
      <c r="H13" s="8">
        <v>0.25</v>
      </c>
      <c r="I13" s="8">
        <v>0.25</v>
      </c>
      <c r="J13" s="8">
        <v>0.25</v>
      </c>
      <c r="K13" s="8">
        <v>0.25</v>
      </c>
    </row>
    <row r="14" spans="1:11" ht="72.75" customHeight="1" x14ac:dyDescent="0.25">
      <c r="A14" s="268"/>
      <c r="B14" s="268"/>
      <c r="C14" s="58" t="s">
        <v>111</v>
      </c>
      <c r="D14" s="10" t="s">
        <v>26</v>
      </c>
      <c r="E14" s="9" t="s">
        <v>27</v>
      </c>
      <c r="F14" s="2" t="s">
        <v>28</v>
      </c>
      <c r="G14" s="2" t="s">
        <v>23</v>
      </c>
      <c r="H14" s="8"/>
      <c r="I14" s="8"/>
      <c r="J14" s="8"/>
      <c r="K14" s="8">
        <v>1</v>
      </c>
    </row>
    <row r="15" spans="1:11" ht="54.95" customHeight="1" x14ac:dyDescent="0.25">
      <c r="A15" s="268"/>
      <c r="B15" s="268"/>
      <c r="C15" s="57" t="s">
        <v>112</v>
      </c>
      <c r="D15" s="10" t="s">
        <v>29</v>
      </c>
      <c r="E15" s="10" t="s">
        <v>30</v>
      </c>
      <c r="F15" s="2" t="s">
        <v>28</v>
      </c>
      <c r="G15" s="2" t="s">
        <v>22</v>
      </c>
      <c r="H15" s="1"/>
      <c r="I15" s="1"/>
      <c r="J15" s="1"/>
      <c r="K15" s="17">
        <f>15+44+48+65+34+15</f>
        <v>221</v>
      </c>
    </row>
    <row r="16" spans="1:11" ht="54.95" customHeight="1" x14ac:dyDescent="0.25">
      <c r="A16" s="268"/>
      <c r="B16" s="268"/>
      <c r="C16" s="57" t="s">
        <v>113</v>
      </c>
      <c r="D16" s="10" t="s">
        <v>31</v>
      </c>
      <c r="E16" s="11" t="s">
        <v>41</v>
      </c>
      <c r="F16" s="2" t="s">
        <v>32</v>
      </c>
      <c r="G16" s="2" t="s">
        <v>23</v>
      </c>
      <c r="H16" s="8"/>
      <c r="I16" s="8"/>
      <c r="J16" s="8"/>
      <c r="K16" s="15">
        <v>1</v>
      </c>
    </row>
    <row r="17" spans="1:11" ht="71.25" customHeight="1" x14ac:dyDescent="0.25">
      <c r="A17" s="268"/>
      <c r="B17" s="267" t="s">
        <v>105</v>
      </c>
      <c r="C17" s="59" t="s">
        <v>114</v>
      </c>
      <c r="D17" s="1" t="s">
        <v>38</v>
      </c>
      <c r="E17" s="1" t="s">
        <v>39</v>
      </c>
      <c r="F17" s="2" t="s">
        <v>28</v>
      </c>
      <c r="G17" s="2" t="s">
        <v>23</v>
      </c>
      <c r="H17" s="8">
        <v>1</v>
      </c>
      <c r="I17" s="8">
        <v>1</v>
      </c>
      <c r="J17" s="8">
        <v>1</v>
      </c>
      <c r="K17" s="8">
        <v>1</v>
      </c>
    </row>
    <row r="18" spans="1:11" ht="105" customHeight="1" x14ac:dyDescent="0.25">
      <c r="A18" s="268"/>
      <c r="B18" s="268"/>
      <c r="C18" s="57" t="s">
        <v>115</v>
      </c>
      <c r="D18" s="7" t="s">
        <v>40</v>
      </c>
      <c r="E18" s="7" t="s">
        <v>33</v>
      </c>
      <c r="F18" s="9" t="s">
        <v>28</v>
      </c>
      <c r="G18" s="9" t="s">
        <v>23</v>
      </c>
      <c r="H18" s="14">
        <v>1</v>
      </c>
      <c r="I18" s="14">
        <v>1</v>
      </c>
      <c r="J18" s="14">
        <v>1</v>
      </c>
      <c r="K18" s="14">
        <v>1</v>
      </c>
    </row>
    <row r="19" spans="1:11" ht="78" customHeight="1" x14ac:dyDescent="0.25">
      <c r="A19" s="268"/>
      <c r="B19" s="268"/>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65" t="s">
        <v>43</v>
      </c>
      <c r="C3" s="265"/>
      <c r="D3" s="265"/>
      <c r="E3" s="266"/>
      <c r="F3" s="266"/>
      <c r="G3" s="266"/>
      <c r="H3" s="266"/>
      <c r="I3" s="266"/>
      <c r="J3" s="266"/>
      <c r="K3" s="266"/>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65" t="s">
        <v>43</v>
      </c>
      <c r="C3" s="265"/>
      <c r="D3" s="265"/>
      <c r="E3" s="266"/>
      <c r="F3" s="266"/>
      <c r="G3" s="266"/>
      <c r="H3" s="266"/>
      <c r="I3" s="266"/>
      <c r="J3" s="266"/>
      <c r="K3" s="266"/>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22" t="s">
        <v>342</v>
      </c>
      <c r="B1" s="122" t="s">
        <v>174</v>
      </c>
      <c r="C1" s="122" t="s">
        <v>139</v>
      </c>
      <c r="D1" s="122" t="s">
        <v>175</v>
      </c>
      <c r="E1" s="122" t="s">
        <v>176</v>
      </c>
      <c r="F1" s="122" t="s">
        <v>177</v>
      </c>
      <c r="G1" s="122" t="s">
        <v>178</v>
      </c>
      <c r="H1" s="122" t="s">
        <v>179</v>
      </c>
    </row>
    <row r="2" spans="1:8" x14ac:dyDescent="0.25">
      <c r="A2" s="123" t="s">
        <v>187</v>
      </c>
      <c r="B2" s="123" t="s">
        <v>55</v>
      </c>
      <c r="C2" s="124" t="s">
        <v>188</v>
      </c>
      <c r="D2" s="124" t="s">
        <v>180</v>
      </c>
      <c r="E2" s="124" t="s">
        <v>180</v>
      </c>
      <c r="F2" s="124" t="s">
        <v>180</v>
      </c>
      <c r="G2" s="124" t="s">
        <v>180</v>
      </c>
      <c r="H2" s="124" t="s">
        <v>188</v>
      </c>
    </row>
    <row r="3" spans="1:8" x14ac:dyDescent="0.25">
      <c r="A3" s="123" t="s">
        <v>189</v>
      </c>
      <c r="B3" s="123" t="s">
        <v>190</v>
      </c>
      <c r="C3" s="124" t="s">
        <v>191</v>
      </c>
      <c r="D3" s="124" t="s">
        <v>180</v>
      </c>
      <c r="E3" s="124" t="s">
        <v>180</v>
      </c>
      <c r="F3" s="124" t="s">
        <v>180</v>
      </c>
      <c r="G3" s="124" t="s">
        <v>180</v>
      </c>
      <c r="H3" s="124" t="s">
        <v>191</v>
      </c>
    </row>
    <row r="4" spans="1:8" x14ac:dyDescent="0.25">
      <c r="A4" s="123" t="s">
        <v>192</v>
      </c>
      <c r="B4" s="123" t="s">
        <v>183</v>
      </c>
      <c r="C4" s="124" t="s">
        <v>193</v>
      </c>
      <c r="D4" s="124" t="s">
        <v>180</v>
      </c>
      <c r="E4" s="124" t="s">
        <v>180</v>
      </c>
      <c r="F4" s="124" t="s">
        <v>180</v>
      </c>
      <c r="G4" s="124" t="s">
        <v>180</v>
      </c>
      <c r="H4" s="124" t="s">
        <v>193</v>
      </c>
    </row>
    <row r="5" spans="1:8" x14ac:dyDescent="0.25">
      <c r="A5" s="123" t="s">
        <v>194</v>
      </c>
      <c r="B5" s="123" t="s">
        <v>64</v>
      </c>
      <c r="C5" s="124" t="s">
        <v>195</v>
      </c>
      <c r="D5" s="124" t="s">
        <v>180</v>
      </c>
      <c r="E5" s="124" t="s">
        <v>180</v>
      </c>
      <c r="F5" s="124" t="s">
        <v>180</v>
      </c>
      <c r="G5" s="124" t="s">
        <v>180</v>
      </c>
      <c r="H5" s="124" t="s">
        <v>195</v>
      </c>
    </row>
    <row r="6" spans="1:8" x14ac:dyDescent="0.25">
      <c r="A6" s="123" t="s">
        <v>196</v>
      </c>
      <c r="B6" s="123" t="s">
        <v>66</v>
      </c>
      <c r="C6" s="124" t="s">
        <v>197</v>
      </c>
      <c r="D6" s="124" t="s">
        <v>180</v>
      </c>
      <c r="E6" s="124" t="s">
        <v>180</v>
      </c>
      <c r="F6" s="124" t="s">
        <v>180</v>
      </c>
      <c r="G6" s="124" t="s">
        <v>180</v>
      </c>
      <c r="H6" s="124" t="s">
        <v>197</v>
      </c>
    </row>
    <row r="7" spans="1:8" x14ac:dyDescent="0.25">
      <c r="A7" s="123" t="s">
        <v>198</v>
      </c>
      <c r="B7" s="123" t="s">
        <v>69</v>
      </c>
      <c r="C7" s="124" t="s">
        <v>199</v>
      </c>
      <c r="D7" s="124" t="s">
        <v>180</v>
      </c>
      <c r="E7" s="124" t="s">
        <v>180</v>
      </c>
      <c r="F7" s="124" t="s">
        <v>180</v>
      </c>
      <c r="G7" s="124" t="s">
        <v>180</v>
      </c>
      <c r="H7" s="124" t="s">
        <v>199</v>
      </c>
    </row>
    <row r="8" spans="1:8" x14ac:dyDescent="0.25">
      <c r="A8" s="123" t="s">
        <v>200</v>
      </c>
      <c r="B8" s="123" t="s">
        <v>201</v>
      </c>
      <c r="C8" s="124" t="s">
        <v>202</v>
      </c>
      <c r="D8" s="124" t="s">
        <v>180</v>
      </c>
      <c r="E8" s="124" t="s">
        <v>180</v>
      </c>
      <c r="F8" s="124" t="s">
        <v>180</v>
      </c>
      <c r="G8" s="124" t="s">
        <v>180</v>
      </c>
      <c r="H8" s="124" t="s">
        <v>202</v>
      </c>
    </row>
    <row r="9" spans="1:8" x14ac:dyDescent="0.25">
      <c r="A9" s="123" t="s">
        <v>203</v>
      </c>
      <c r="B9" s="123" t="s">
        <v>204</v>
      </c>
      <c r="C9" s="124" t="s">
        <v>205</v>
      </c>
      <c r="D9" s="124" t="s">
        <v>180</v>
      </c>
      <c r="E9" s="124" t="s">
        <v>180</v>
      </c>
      <c r="F9" s="124" t="s">
        <v>180</v>
      </c>
      <c r="G9" s="124" t="s">
        <v>180</v>
      </c>
      <c r="H9" s="124" t="s">
        <v>205</v>
      </c>
    </row>
    <row r="10" spans="1:8" x14ac:dyDescent="0.25">
      <c r="A10" s="123" t="s">
        <v>206</v>
      </c>
      <c r="B10" s="123" t="s">
        <v>83</v>
      </c>
      <c r="C10" s="124" t="s">
        <v>207</v>
      </c>
      <c r="D10" s="124" t="s">
        <v>180</v>
      </c>
      <c r="E10" s="124" t="s">
        <v>180</v>
      </c>
      <c r="F10" s="124" t="s">
        <v>180</v>
      </c>
      <c r="G10" s="124" t="s">
        <v>180</v>
      </c>
      <c r="H10" s="124" t="s">
        <v>207</v>
      </c>
    </row>
    <row r="11" spans="1:8" x14ac:dyDescent="0.25">
      <c r="A11" s="123" t="s">
        <v>208</v>
      </c>
      <c r="B11" s="123" t="s">
        <v>184</v>
      </c>
      <c r="C11" s="124" t="s">
        <v>209</v>
      </c>
      <c r="D11" s="124" t="s">
        <v>180</v>
      </c>
      <c r="E11" s="124" t="s">
        <v>180</v>
      </c>
      <c r="F11" s="124" t="s">
        <v>180</v>
      </c>
      <c r="G11" s="124" t="s">
        <v>180</v>
      </c>
      <c r="H11" s="124" t="s">
        <v>209</v>
      </c>
    </row>
    <row r="12" spans="1:8" x14ac:dyDescent="0.25">
      <c r="A12" s="123" t="s">
        <v>211</v>
      </c>
      <c r="B12" s="123" t="s">
        <v>85</v>
      </c>
      <c r="C12" s="124" t="s">
        <v>212</v>
      </c>
      <c r="D12" s="124" t="s">
        <v>180</v>
      </c>
      <c r="E12" s="124" t="s">
        <v>180</v>
      </c>
      <c r="F12" s="124" t="s">
        <v>180</v>
      </c>
      <c r="G12" s="124" t="s">
        <v>180</v>
      </c>
      <c r="H12" s="124" t="s">
        <v>212</v>
      </c>
    </row>
    <row r="13" spans="1:8" x14ac:dyDescent="0.25">
      <c r="A13" s="123" t="s">
        <v>213</v>
      </c>
      <c r="B13" s="123" t="s">
        <v>185</v>
      </c>
      <c r="C13" s="124" t="s">
        <v>214</v>
      </c>
      <c r="D13" s="124" t="s">
        <v>180</v>
      </c>
      <c r="E13" s="124" t="s">
        <v>180</v>
      </c>
      <c r="F13" s="124" t="s">
        <v>180</v>
      </c>
      <c r="G13" s="124" t="s">
        <v>180</v>
      </c>
      <c r="H13" s="124" t="s">
        <v>214</v>
      </c>
    </row>
    <row r="14" spans="1:8" x14ac:dyDescent="0.25">
      <c r="A14" s="123" t="s">
        <v>215</v>
      </c>
      <c r="B14" s="123" t="s">
        <v>99</v>
      </c>
      <c r="C14" s="124" t="s">
        <v>216</v>
      </c>
      <c r="D14" s="124" t="s">
        <v>180</v>
      </c>
      <c r="E14" s="124" t="s">
        <v>180</v>
      </c>
      <c r="F14" s="124" t="s">
        <v>180</v>
      </c>
      <c r="G14" s="124" t="s">
        <v>180</v>
      </c>
      <c r="H14" s="124" t="s">
        <v>216</v>
      </c>
    </row>
    <row r="15" spans="1:8" x14ac:dyDescent="0.25">
      <c r="A15" s="123" t="s">
        <v>217</v>
      </c>
      <c r="B15" s="123" t="s">
        <v>51</v>
      </c>
      <c r="C15" s="124" t="s">
        <v>218</v>
      </c>
      <c r="D15" s="124" t="s">
        <v>180</v>
      </c>
      <c r="E15" s="124" t="s">
        <v>180</v>
      </c>
      <c r="F15" s="124" t="s">
        <v>180</v>
      </c>
      <c r="G15" s="124" t="s">
        <v>180</v>
      </c>
      <c r="H15" s="124" t="s">
        <v>218</v>
      </c>
    </row>
    <row r="16" spans="1:8" x14ac:dyDescent="0.25">
      <c r="A16" s="123" t="s">
        <v>219</v>
      </c>
      <c r="B16" s="123" t="s">
        <v>54</v>
      </c>
      <c r="C16" s="124" t="s">
        <v>220</v>
      </c>
      <c r="D16" s="124" t="s">
        <v>180</v>
      </c>
      <c r="E16" s="124" t="s">
        <v>180</v>
      </c>
      <c r="F16" s="124" t="s">
        <v>180</v>
      </c>
      <c r="G16" s="124" t="s">
        <v>180</v>
      </c>
      <c r="H16" s="124" t="s">
        <v>220</v>
      </c>
    </row>
    <row r="17" spans="1:8" x14ac:dyDescent="0.25">
      <c r="A17" s="123" t="s">
        <v>221</v>
      </c>
      <c r="B17" s="123" t="s">
        <v>181</v>
      </c>
      <c r="C17" s="124" t="s">
        <v>222</v>
      </c>
      <c r="D17" s="124" t="s">
        <v>180</v>
      </c>
      <c r="E17" s="124" t="s">
        <v>180</v>
      </c>
      <c r="F17" s="124" t="s">
        <v>180</v>
      </c>
      <c r="G17" s="124" t="s">
        <v>180</v>
      </c>
      <c r="H17" s="124" t="s">
        <v>222</v>
      </c>
    </row>
    <row r="18" spans="1:8" x14ac:dyDescent="0.25">
      <c r="A18" s="123" t="s">
        <v>223</v>
      </c>
      <c r="B18" s="123" t="s">
        <v>182</v>
      </c>
      <c r="C18" s="124" t="s">
        <v>224</v>
      </c>
      <c r="D18" s="124" t="s">
        <v>180</v>
      </c>
      <c r="E18" s="124" t="s">
        <v>180</v>
      </c>
      <c r="F18" s="124" t="s">
        <v>180</v>
      </c>
      <c r="G18" s="124" t="s">
        <v>180</v>
      </c>
      <c r="H18" s="124" t="s">
        <v>224</v>
      </c>
    </row>
    <row r="19" spans="1:8" x14ac:dyDescent="0.25">
      <c r="A19" s="123" t="s">
        <v>225</v>
      </c>
      <c r="B19" s="123" t="s">
        <v>183</v>
      </c>
      <c r="C19" s="124" t="s">
        <v>226</v>
      </c>
      <c r="D19" s="124" t="s">
        <v>180</v>
      </c>
      <c r="E19" s="124" t="s">
        <v>180</v>
      </c>
      <c r="F19" s="124" t="s">
        <v>180</v>
      </c>
      <c r="G19" s="124" t="s">
        <v>180</v>
      </c>
      <c r="H19" s="124" t="s">
        <v>226</v>
      </c>
    </row>
    <row r="20" spans="1:8" x14ac:dyDescent="0.25">
      <c r="A20" s="123" t="s">
        <v>227</v>
      </c>
      <c r="B20" s="123" t="s">
        <v>52</v>
      </c>
      <c r="C20" s="124" t="s">
        <v>228</v>
      </c>
      <c r="D20" s="124" t="s">
        <v>180</v>
      </c>
      <c r="E20" s="124" t="s">
        <v>180</v>
      </c>
      <c r="F20" s="124" t="s">
        <v>180</v>
      </c>
      <c r="G20" s="124" t="s">
        <v>180</v>
      </c>
      <c r="H20" s="124" t="s">
        <v>228</v>
      </c>
    </row>
    <row r="21" spans="1:8" x14ac:dyDescent="0.25">
      <c r="A21" s="123" t="s">
        <v>229</v>
      </c>
      <c r="B21" s="123" t="s">
        <v>201</v>
      </c>
      <c r="C21" s="124" t="s">
        <v>230</v>
      </c>
      <c r="D21" s="124" t="s">
        <v>180</v>
      </c>
      <c r="E21" s="124" t="s">
        <v>180</v>
      </c>
      <c r="F21" s="124" t="s">
        <v>180</v>
      </c>
      <c r="G21" s="124" t="s">
        <v>180</v>
      </c>
      <c r="H21" s="124" t="s">
        <v>230</v>
      </c>
    </row>
    <row r="22" spans="1:8" x14ac:dyDescent="0.25">
      <c r="A22" s="123" t="s">
        <v>231</v>
      </c>
      <c r="B22" s="123" t="s">
        <v>232</v>
      </c>
      <c r="C22" s="124" t="s">
        <v>224</v>
      </c>
      <c r="D22" s="124" t="s">
        <v>180</v>
      </c>
      <c r="E22" s="124" t="s">
        <v>180</v>
      </c>
      <c r="F22" s="124" t="s">
        <v>180</v>
      </c>
      <c r="G22" s="124" t="s">
        <v>180</v>
      </c>
      <c r="H22" s="124" t="s">
        <v>224</v>
      </c>
    </row>
    <row r="23" spans="1:8" x14ac:dyDescent="0.25">
      <c r="A23" s="123" t="s">
        <v>233</v>
      </c>
      <c r="B23" s="123" t="s">
        <v>83</v>
      </c>
      <c r="C23" s="124" t="s">
        <v>228</v>
      </c>
      <c r="D23" s="124" t="s">
        <v>180</v>
      </c>
      <c r="E23" s="124" t="s">
        <v>180</v>
      </c>
      <c r="F23" s="124" t="s">
        <v>180</v>
      </c>
      <c r="G23" s="124" t="s">
        <v>180</v>
      </c>
      <c r="H23" s="124" t="s">
        <v>228</v>
      </c>
    </row>
    <row r="24" spans="1:8" x14ac:dyDescent="0.25">
      <c r="A24" s="123" t="s">
        <v>234</v>
      </c>
      <c r="B24" s="123" t="s">
        <v>184</v>
      </c>
      <c r="C24" s="124" t="s">
        <v>224</v>
      </c>
      <c r="D24" s="124" t="s">
        <v>180</v>
      </c>
      <c r="E24" s="124" t="s">
        <v>180</v>
      </c>
      <c r="F24" s="124" t="s">
        <v>180</v>
      </c>
      <c r="G24" s="124" t="s">
        <v>180</v>
      </c>
      <c r="H24" s="124" t="s">
        <v>224</v>
      </c>
    </row>
    <row r="25" spans="1:8" x14ac:dyDescent="0.25">
      <c r="A25" s="123" t="s">
        <v>235</v>
      </c>
      <c r="B25" s="123" t="s">
        <v>236</v>
      </c>
      <c r="C25" s="124" t="s">
        <v>237</v>
      </c>
      <c r="D25" s="124" t="s">
        <v>180</v>
      </c>
      <c r="E25" s="124" t="s">
        <v>180</v>
      </c>
      <c r="F25" s="124" t="s">
        <v>180</v>
      </c>
      <c r="G25" s="124" t="s">
        <v>180</v>
      </c>
      <c r="H25" s="124" t="s">
        <v>237</v>
      </c>
    </row>
    <row r="26" spans="1:8" x14ac:dyDescent="0.25">
      <c r="A26" s="123" t="s">
        <v>238</v>
      </c>
      <c r="B26" s="123" t="s">
        <v>85</v>
      </c>
      <c r="C26" s="124" t="s">
        <v>239</v>
      </c>
      <c r="D26" s="124" t="s">
        <v>180</v>
      </c>
      <c r="E26" s="124" t="s">
        <v>180</v>
      </c>
      <c r="F26" s="124" t="s">
        <v>180</v>
      </c>
      <c r="G26" s="124" t="s">
        <v>180</v>
      </c>
      <c r="H26" s="124" t="s">
        <v>239</v>
      </c>
    </row>
    <row r="27" spans="1:8" x14ac:dyDescent="0.25">
      <c r="A27" s="123" t="s">
        <v>240</v>
      </c>
      <c r="B27" s="123" t="s">
        <v>185</v>
      </c>
      <c r="C27" s="124" t="s">
        <v>226</v>
      </c>
      <c r="D27" s="124" t="s">
        <v>180</v>
      </c>
      <c r="E27" s="124" t="s">
        <v>180</v>
      </c>
      <c r="F27" s="124" t="s">
        <v>180</v>
      </c>
      <c r="G27" s="124" t="s">
        <v>180</v>
      </c>
      <c r="H27" s="124" t="s">
        <v>226</v>
      </c>
    </row>
    <row r="28" spans="1:8" x14ac:dyDescent="0.25">
      <c r="A28" s="123" t="s">
        <v>241</v>
      </c>
      <c r="B28" s="123" t="s">
        <v>99</v>
      </c>
      <c r="C28" s="124" t="s">
        <v>199</v>
      </c>
      <c r="D28" s="124" t="s">
        <v>180</v>
      </c>
      <c r="E28" s="124" t="s">
        <v>180</v>
      </c>
      <c r="F28" s="124" t="s">
        <v>180</v>
      </c>
      <c r="G28" s="124" t="s">
        <v>180</v>
      </c>
      <c r="H28" s="124" t="s">
        <v>199</v>
      </c>
    </row>
    <row r="29" spans="1:8" x14ac:dyDescent="0.25">
      <c r="A29" s="123" t="s">
        <v>242</v>
      </c>
      <c r="B29" s="123" t="s">
        <v>54</v>
      </c>
      <c r="C29" s="124" t="s">
        <v>243</v>
      </c>
      <c r="D29" s="124" t="s">
        <v>180</v>
      </c>
      <c r="E29" s="124" t="s">
        <v>180</v>
      </c>
      <c r="F29" s="124" t="s">
        <v>180</v>
      </c>
      <c r="G29" s="124" t="s">
        <v>180</v>
      </c>
      <c r="H29" s="124" t="s">
        <v>243</v>
      </c>
    </row>
    <row r="30" spans="1:8" x14ac:dyDescent="0.25">
      <c r="A30" s="123" t="s">
        <v>244</v>
      </c>
      <c r="B30" s="123" t="s">
        <v>182</v>
      </c>
      <c r="C30" s="124" t="s">
        <v>245</v>
      </c>
      <c r="D30" s="124" t="s">
        <v>180</v>
      </c>
      <c r="E30" s="124" t="s">
        <v>180</v>
      </c>
      <c r="F30" s="124" t="s">
        <v>180</v>
      </c>
      <c r="G30" s="124" t="s">
        <v>180</v>
      </c>
      <c r="H30" s="124" t="s">
        <v>245</v>
      </c>
    </row>
    <row r="31" spans="1:8" x14ac:dyDescent="0.25">
      <c r="A31" s="123" t="s">
        <v>246</v>
      </c>
      <c r="B31" s="123" t="s">
        <v>52</v>
      </c>
      <c r="C31" s="124" t="s">
        <v>247</v>
      </c>
      <c r="D31" s="124" t="s">
        <v>180</v>
      </c>
      <c r="E31" s="124" t="s">
        <v>180</v>
      </c>
      <c r="F31" s="124" t="s">
        <v>180</v>
      </c>
      <c r="G31" s="124" t="s">
        <v>180</v>
      </c>
      <c r="H31" s="124" t="s">
        <v>247</v>
      </c>
    </row>
    <row r="32" spans="1:8" x14ac:dyDescent="0.25">
      <c r="A32" s="123" t="s">
        <v>248</v>
      </c>
      <c r="B32" s="123" t="s">
        <v>249</v>
      </c>
      <c r="C32" s="124" t="s">
        <v>193</v>
      </c>
      <c r="D32" s="124" t="s">
        <v>180</v>
      </c>
      <c r="E32" s="124" t="s">
        <v>180</v>
      </c>
      <c r="F32" s="124" t="s">
        <v>180</v>
      </c>
      <c r="G32" s="124" t="s">
        <v>180</v>
      </c>
      <c r="H32" s="124" t="s">
        <v>193</v>
      </c>
    </row>
    <row r="33" spans="1:8" x14ac:dyDescent="0.25">
      <c r="A33" s="123" t="s">
        <v>250</v>
      </c>
      <c r="B33" s="123" t="s">
        <v>251</v>
      </c>
      <c r="C33" s="124" t="s">
        <v>193</v>
      </c>
      <c r="D33" s="124" t="s">
        <v>180</v>
      </c>
      <c r="E33" s="124" t="s">
        <v>180</v>
      </c>
      <c r="F33" s="124" t="s">
        <v>180</v>
      </c>
      <c r="G33" s="124" t="s">
        <v>180</v>
      </c>
      <c r="H33" s="124" t="s">
        <v>193</v>
      </c>
    </row>
    <row r="34" spans="1:8" x14ac:dyDescent="0.25">
      <c r="A34" s="123" t="s">
        <v>252</v>
      </c>
      <c r="B34" s="123" t="s">
        <v>83</v>
      </c>
      <c r="C34" s="124" t="s">
        <v>193</v>
      </c>
      <c r="D34" s="124" t="s">
        <v>180</v>
      </c>
      <c r="E34" s="124" t="s">
        <v>180</v>
      </c>
      <c r="F34" s="124" t="s">
        <v>180</v>
      </c>
      <c r="G34" s="124" t="s">
        <v>180</v>
      </c>
      <c r="H34" s="124" t="s">
        <v>193</v>
      </c>
    </row>
    <row r="35" spans="1:8" x14ac:dyDescent="0.25">
      <c r="A35" s="123" t="s">
        <v>253</v>
      </c>
      <c r="B35" s="123" t="s">
        <v>184</v>
      </c>
      <c r="C35" s="124" t="s">
        <v>199</v>
      </c>
      <c r="D35" s="124" t="s">
        <v>180</v>
      </c>
      <c r="E35" s="124" t="s">
        <v>180</v>
      </c>
      <c r="F35" s="124" t="s">
        <v>180</v>
      </c>
      <c r="G35" s="124" t="s">
        <v>180</v>
      </c>
      <c r="H35" s="124" t="s">
        <v>199</v>
      </c>
    </row>
    <row r="36" spans="1:8" x14ac:dyDescent="0.25">
      <c r="A36" s="123" t="s">
        <v>254</v>
      </c>
      <c r="B36" s="123" t="s">
        <v>85</v>
      </c>
      <c r="C36" s="124" t="s">
        <v>193</v>
      </c>
      <c r="D36" s="124" t="s">
        <v>180</v>
      </c>
      <c r="E36" s="124" t="s">
        <v>180</v>
      </c>
      <c r="F36" s="124" t="s">
        <v>180</v>
      </c>
      <c r="G36" s="124" t="s">
        <v>180</v>
      </c>
      <c r="H36" s="124" t="s">
        <v>193</v>
      </c>
    </row>
    <row r="37" spans="1:8" x14ac:dyDescent="0.25">
      <c r="A37" s="123" t="s">
        <v>255</v>
      </c>
      <c r="B37" s="123" t="s">
        <v>185</v>
      </c>
      <c r="C37" s="124" t="s">
        <v>245</v>
      </c>
      <c r="D37" s="124" t="s">
        <v>180</v>
      </c>
      <c r="E37" s="124" t="s">
        <v>180</v>
      </c>
      <c r="F37" s="124" t="s">
        <v>180</v>
      </c>
      <c r="G37" s="124" t="s">
        <v>180</v>
      </c>
      <c r="H37" s="124" t="s">
        <v>245</v>
      </c>
    </row>
    <row r="38" spans="1:8" x14ac:dyDescent="0.25">
      <c r="A38" s="123" t="s">
        <v>256</v>
      </c>
      <c r="B38" s="123" t="s">
        <v>186</v>
      </c>
      <c r="C38" s="124" t="s">
        <v>199</v>
      </c>
      <c r="D38" s="124" t="s">
        <v>180</v>
      </c>
      <c r="E38" s="124" t="s">
        <v>180</v>
      </c>
      <c r="F38" s="124" t="s">
        <v>180</v>
      </c>
      <c r="G38" s="124" t="s">
        <v>180</v>
      </c>
      <c r="H38" s="124" t="s">
        <v>199</v>
      </c>
    </row>
    <row r="39" spans="1:8" x14ac:dyDescent="0.25">
      <c r="A39" s="123" t="s">
        <v>257</v>
      </c>
      <c r="B39" s="123" t="s">
        <v>54</v>
      </c>
      <c r="C39" s="124" t="s">
        <v>258</v>
      </c>
      <c r="D39" s="124" t="s">
        <v>180</v>
      </c>
      <c r="E39" s="124" t="s">
        <v>180</v>
      </c>
      <c r="F39" s="124" t="s">
        <v>180</v>
      </c>
      <c r="G39" s="124" t="s">
        <v>180</v>
      </c>
      <c r="H39" s="124" t="s">
        <v>258</v>
      </c>
    </row>
    <row r="40" spans="1:8" x14ac:dyDescent="0.25">
      <c r="A40" s="123" t="s">
        <v>259</v>
      </c>
      <c r="B40" s="123" t="s">
        <v>182</v>
      </c>
      <c r="C40" s="124" t="s">
        <v>260</v>
      </c>
      <c r="D40" s="124" t="s">
        <v>180</v>
      </c>
      <c r="E40" s="124" t="s">
        <v>180</v>
      </c>
      <c r="F40" s="124" t="s">
        <v>180</v>
      </c>
      <c r="G40" s="124" t="s">
        <v>180</v>
      </c>
      <c r="H40" s="124" t="s">
        <v>260</v>
      </c>
    </row>
    <row r="41" spans="1:8" x14ac:dyDescent="0.25">
      <c r="A41" s="123" t="s">
        <v>261</v>
      </c>
      <c r="B41" s="123" t="s">
        <v>52</v>
      </c>
      <c r="C41" s="124" t="s">
        <v>262</v>
      </c>
      <c r="D41" s="124" t="s">
        <v>180</v>
      </c>
      <c r="E41" s="124" t="s">
        <v>180</v>
      </c>
      <c r="F41" s="124" t="s">
        <v>180</v>
      </c>
      <c r="G41" s="124" t="s">
        <v>180</v>
      </c>
      <c r="H41" s="124" t="s">
        <v>262</v>
      </c>
    </row>
    <row r="42" spans="1:8" x14ac:dyDescent="0.25">
      <c r="A42" s="123" t="s">
        <v>263</v>
      </c>
      <c r="B42" s="123" t="s">
        <v>264</v>
      </c>
      <c r="C42" s="124" t="s">
        <v>245</v>
      </c>
      <c r="D42" s="124" t="s">
        <v>180</v>
      </c>
      <c r="E42" s="124" t="s">
        <v>180</v>
      </c>
      <c r="F42" s="124" t="s">
        <v>180</v>
      </c>
      <c r="G42" s="124" t="s">
        <v>180</v>
      </c>
      <c r="H42" s="124" t="s">
        <v>245</v>
      </c>
    </row>
    <row r="43" spans="1:8" x14ac:dyDescent="0.25">
      <c r="A43" s="123" t="s">
        <v>265</v>
      </c>
      <c r="B43" s="123" t="s">
        <v>232</v>
      </c>
      <c r="C43" s="124" t="s">
        <v>226</v>
      </c>
      <c r="D43" s="124" t="s">
        <v>180</v>
      </c>
      <c r="E43" s="124" t="s">
        <v>180</v>
      </c>
      <c r="F43" s="124" t="s">
        <v>180</v>
      </c>
      <c r="G43" s="124" t="s">
        <v>180</v>
      </c>
      <c r="H43" s="124" t="s">
        <v>226</v>
      </c>
    </row>
    <row r="44" spans="1:8" x14ac:dyDescent="0.25">
      <c r="A44" s="123" t="s">
        <v>266</v>
      </c>
      <c r="B44" s="123" t="s">
        <v>83</v>
      </c>
      <c r="C44" s="124" t="s">
        <v>262</v>
      </c>
      <c r="D44" s="124" t="s">
        <v>180</v>
      </c>
      <c r="E44" s="124" t="s">
        <v>180</v>
      </c>
      <c r="F44" s="124" t="s">
        <v>180</v>
      </c>
      <c r="G44" s="124" t="s">
        <v>180</v>
      </c>
      <c r="H44" s="124" t="s">
        <v>262</v>
      </c>
    </row>
    <row r="45" spans="1:8" x14ac:dyDescent="0.25">
      <c r="A45" s="123" t="s">
        <v>267</v>
      </c>
      <c r="B45" s="123" t="s">
        <v>184</v>
      </c>
      <c r="C45" s="124" t="s">
        <v>268</v>
      </c>
      <c r="D45" s="124" t="s">
        <v>180</v>
      </c>
      <c r="E45" s="124" t="s">
        <v>180</v>
      </c>
      <c r="F45" s="124" t="s">
        <v>180</v>
      </c>
      <c r="G45" s="124" t="s">
        <v>180</v>
      </c>
      <c r="H45" s="124" t="s">
        <v>268</v>
      </c>
    </row>
    <row r="46" spans="1:8" x14ac:dyDescent="0.25">
      <c r="A46" s="123" t="s">
        <v>269</v>
      </c>
      <c r="B46" s="123" t="s">
        <v>210</v>
      </c>
      <c r="C46" s="124" t="s">
        <v>268</v>
      </c>
      <c r="D46" s="124" t="s">
        <v>180</v>
      </c>
      <c r="E46" s="124" t="s">
        <v>180</v>
      </c>
      <c r="F46" s="124" t="s">
        <v>180</v>
      </c>
      <c r="G46" s="124" t="s">
        <v>180</v>
      </c>
      <c r="H46" s="124" t="s">
        <v>268</v>
      </c>
    </row>
    <row r="47" spans="1:8" x14ac:dyDescent="0.25">
      <c r="A47" s="123" t="s">
        <v>270</v>
      </c>
      <c r="B47" s="123" t="s">
        <v>85</v>
      </c>
      <c r="C47" s="124" t="s">
        <v>245</v>
      </c>
      <c r="D47" s="124" t="s">
        <v>180</v>
      </c>
      <c r="E47" s="124" t="s">
        <v>180</v>
      </c>
      <c r="F47" s="124" t="s">
        <v>180</v>
      </c>
      <c r="G47" s="124" t="s">
        <v>180</v>
      </c>
      <c r="H47" s="124" t="s">
        <v>245</v>
      </c>
    </row>
    <row r="48" spans="1:8" x14ac:dyDescent="0.25">
      <c r="A48" s="123" t="s">
        <v>271</v>
      </c>
      <c r="B48" s="123" t="s">
        <v>185</v>
      </c>
      <c r="C48" s="124" t="s">
        <v>226</v>
      </c>
      <c r="D48" s="124" t="s">
        <v>180</v>
      </c>
      <c r="E48" s="124" t="s">
        <v>180</v>
      </c>
      <c r="F48" s="124" t="s">
        <v>180</v>
      </c>
      <c r="G48" s="124" t="s">
        <v>180</v>
      </c>
      <c r="H48" s="124" t="s">
        <v>226</v>
      </c>
    </row>
    <row r="49" spans="1:8" x14ac:dyDescent="0.25">
      <c r="A49" s="123" t="s">
        <v>272</v>
      </c>
      <c r="B49" s="123" t="s">
        <v>99</v>
      </c>
      <c r="C49" s="124" t="s">
        <v>226</v>
      </c>
      <c r="D49" s="124" t="s">
        <v>180</v>
      </c>
      <c r="E49" s="124" t="s">
        <v>180</v>
      </c>
      <c r="F49" s="124" t="s">
        <v>180</v>
      </c>
      <c r="G49" s="124" t="s">
        <v>180</v>
      </c>
      <c r="H49" s="124" t="s">
        <v>226</v>
      </c>
    </row>
    <row r="50" spans="1:8" x14ac:dyDescent="0.25">
      <c r="A50" s="123" t="s">
        <v>273</v>
      </c>
      <c r="B50" s="123" t="s">
        <v>54</v>
      </c>
      <c r="C50" s="124" t="s">
        <v>274</v>
      </c>
      <c r="D50" s="124" t="s">
        <v>180</v>
      </c>
      <c r="E50" s="124" t="s">
        <v>180</v>
      </c>
      <c r="F50" s="124" t="s">
        <v>180</v>
      </c>
      <c r="G50" s="124" t="s">
        <v>180</v>
      </c>
      <c r="H50" s="124" t="s">
        <v>274</v>
      </c>
    </row>
    <row r="51" spans="1:8" x14ac:dyDescent="0.25">
      <c r="A51" s="123" t="s">
        <v>275</v>
      </c>
      <c r="B51" s="123" t="s">
        <v>182</v>
      </c>
      <c r="C51" s="124" t="s">
        <v>276</v>
      </c>
      <c r="D51" s="124" t="s">
        <v>180</v>
      </c>
      <c r="E51" s="124" t="s">
        <v>180</v>
      </c>
      <c r="F51" s="124" t="s">
        <v>180</v>
      </c>
      <c r="G51" s="124" t="s">
        <v>180</v>
      </c>
      <c r="H51" s="124" t="s">
        <v>276</v>
      </c>
    </row>
    <row r="52" spans="1:8" x14ac:dyDescent="0.25">
      <c r="A52" s="123" t="s">
        <v>277</v>
      </c>
      <c r="B52" s="123" t="s">
        <v>52</v>
      </c>
      <c r="C52" s="124" t="s">
        <v>278</v>
      </c>
      <c r="D52" s="124" t="s">
        <v>180</v>
      </c>
      <c r="E52" s="124" t="s">
        <v>180</v>
      </c>
      <c r="F52" s="124" t="s">
        <v>180</v>
      </c>
      <c r="G52" s="124" t="s">
        <v>180</v>
      </c>
      <c r="H52" s="124" t="s">
        <v>278</v>
      </c>
    </row>
    <row r="53" spans="1:8" x14ac:dyDescent="0.25">
      <c r="A53" s="123" t="s">
        <v>279</v>
      </c>
      <c r="B53" s="123" t="s">
        <v>280</v>
      </c>
      <c r="C53" s="124" t="s">
        <v>281</v>
      </c>
      <c r="D53" s="124" t="s">
        <v>180</v>
      </c>
      <c r="E53" s="124" t="s">
        <v>180</v>
      </c>
      <c r="F53" s="124" t="s">
        <v>180</v>
      </c>
      <c r="G53" s="124" t="s">
        <v>180</v>
      </c>
      <c r="H53" s="124" t="s">
        <v>281</v>
      </c>
    </row>
    <row r="54" spans="1:8" x14ac:dyDescent="0.25">
      <c r="A54" s="123" t="s">
        <v>282</v>
      </c>
      <c r="B54" s="123" t="s">
        <v>283</v>
      </c>
      <c r="C54" s="124" t="s">
        <v>228</v>
      </c>
      <c r="D54" s="124" t="s">
        <v>180</v>
      </c>
      <c r="E54" s="124" t="s">
        <v>180</v>
      </c>
      <c r="F54" s="124" t="s">
        <v>180</v>
      </c>
      <c r="G54" s="124" t="s">
        <v>180</v>
      </c>
      <c r="H54" s="124" t="s">
        <v>228</v>
      </c>
    </row>
    <row r="55" spans="1:8" x14ac:dyDescent="0.25">
      <c r="A55" s="123" t="s">
        <v>284</v>
      </c>
      <c r="B55" s="123" t="s">
        <v>83</v>
      </c>
      <c r="C55" s="124" t="s">
        <v>188</v>
      </c>
      <c r="D55" s="124" t="s">
        <v>180</v>
      </c>
      <c r="E55" s="124" t="s">
        <v>180</v>
      </c>
      <c r="F55" s="124" t="s">
        <v>180</v>
      </c>
      <c r="G55" s="124" t="s">
        <v>180</v>
      </c>
      <c r="H55" s="124" t="s">
        <v>188</v>
      </c>
    </row>
    <row r="56" spans="1:8" x14ac:dyDescent="0.25">
      <c r="A56" s="123" t="s">
        <v>285</v>
      </c>
      <c r="B56" s="123" t="s">
        <v>184</v>
      </c>
      <c r="C56" s="124" t="s">
        <v>286</v>
      </c>
      <c r="D56" s="124" t="s">
        <v>180</v>
      </c>
      <c r="E56" s="124" t="s">
        <v>180</v>
      </c>
      <c r="F56" s="124" t="s">
        <v>180</v>
      </c>
      <c r="G56" s="124" t="s">
        <v>180</v>
      </c>
      <c r="H56" s="124" t="s">
        <v>286</v>
      </c>
    </row>
    <row r="57" spans="1:8" x14ac:dyDescent="0.25">
      <c r="A57" s="123" t="s">
        <v>287</v>
      </c>
      <c r="B57" s="123" t="s">
        <v>288</v>
      </c>
      <c r="C57" s="124" t="s">
        <v>228</v>
      </c>
      <c r="D57" s="124" t="s">
        <v>180</v>
      </c>
      <c r="E57" s="124" t="s">
        <v>180</v>
      </c>
      <c r="F57" s="124" t="s">
        <v>180</v>
      </c>
      <c r="G57" s="124" t="s">
        <v>180</v>
      </c>
      <c r="H57" s="124" t="s">
        <v>228</v>
      </c>
    </row>
    <row r="58" spans="1:8" x14ac:dyDescent="0.25">
      <c r="A58" s="123" t="s">
        <v>289</v>
      </c>
      <c r="B58" s="123" t="s">
        <v>85</v>
      </c>
      <c r="C58" s="124" t="s">
        <v>290</v>
      </c>
      <c r="D58" s="124" t="s">
        <v>180</v>
      </c>
      <c r="E58" s="124" t="s">
        <v>180</v>
      </c>
      <c r="F58" s="124" t="s">
        <v>180</v>
      </c>
      <c r="G58" s="124" t="s">
        <v>180</v>
      </c>
      <c r="H58" s="124" t="s">
        <v>290</v>
      </c>
    </row>
    <row r="59" spans="1:8" x14ac:dyDescent="0.25">
      <c r="A59" s="123" t="s">
        <v>291</v>
      </c>
      <c r="B59" s="123" t="s">
        <v>185</v>
      </c>
      <c r="C59" s="124" t="s">
        <v>292</v>
      </c>
      <c r="D59" s="124" t="s">
        <v>180</v>
      </c>
      <c r="E59" s="124" t="s">
        <v>180</v>
      </c>
      <c r="F59" s="124" t="s">
        <v>180</v>
      </c>
      <c r="G59" s="124" t="s">
        <v>180</v>
      </c>
      <c r="H59" s="124" t="s">
        <v>292</v>
      </c>
    </row>
    <row r="60" spans="1:8" x14ac:dyDescent="0.25">
      <c r="A60" s="123" t="s">
        <v>293</v>
      </c>
      <c r="B60" s="123" t="s">
        <v>99</v>
      </c>
      <c r="C60" s="124" t="s">
        <v>205</v>
      </c>
      <c r="D60" s="124" t="s">
        <v>180</v>
      </c>
      <c r="E60" s="124" t="s">
        <v>180</v>
      </c>
      <c r="F60" s="124" t="s">
        <v>180</v>
      </c>
      <c r="G60" s="124" t="s">
        <v>180</v>
      </c>
      <c r="H60" s="124" t="s">
        <v>205</v>
      </c>
    </row>
    <row r="61" spans="1:8" x14ac:dyDescent="0.25">
      <c r="A61" s="123" t="s">
        <v>294</v>
      </c>
      <c r="B61" s="123" t="s">
        <v>54</v>
      </c>
      <c r="C61" s="124" t="s">
        <v>295</v>
      </c>
      <c r="D61" s="124" t="s">
        <v>180</v>
      </c>
      <c r="E61" s="124" t="s">
        <v>180</v>
      </c>
      <c r="F61" s="124" t="s">
        <v>296</v>
      </c>
      <c r="G61" s="124" t="s">
        <v>180</v>
      </c>
      <c r="H61" s="124" t="s">
        <v>297</v>
      </c>
    </row>
    <row r="62" spans="1:8" x14ac:dyDescent="0.25">
      <c r="A62" s="123" t="s">
        <v>298</v>
      </c>
      <c r="B62" s="123" t="s">
        <v>181</v>
      </c>
      <c r="C62" s="124" t="s">
        <v>299</v>
      </c>
      <c r="D62" s="124" t="s">
        <v>180</v>
      </c>
      <c r="E62" s="124" t="s">
        <v>180</v>
      </c>
      <c r="F62" s="124" t="s">
        <v>180</v>
      </c>
      <c r="G62" s="124" t="s">
        <v>180</v>
      </c>
      <c r="H62" s="124" t="s">
        <v>299</v>
      </c>
    </row>
    <row r="63" spans="1:8" x14ac:dyDescent="0.25">
      <c r="A63" s="123" t="s">
        <v>300</v>
      </c>
      <c r="B63" s="123" t="s">
        <v>182</v>
      </c>
      <c r="C63" s="124" t="s">
        <v>301</v>
      </c>
      <c r="D63" s="124" t="s">
        <v>180</v>
      </c>
      <c r="E63" s="124" t="s">
        <v>180</v>
      </c>
      <c r="F63" s="124" t="s">
        <v>180</v>
      </c>
      <c r="G63" s="124" t="s">
        <v>180</v>
      </c>
      <c r="H63" s="124" t="s">
        <v>301</v>
      </c>
    </row>
    <row r="64" spans="1:8" x14ac:dyDescent="0.25">
      <c r="A64" s="123" t="s">
        <v>302</v>
      </c>
      <c r="B64" s="123" t="s">
        <v>303</v>
      </c>
      <c r="C64" s="124" t="s">
        <v>262</v>
      </c>
      <c r="D64" s="124" t="s">
        <v>180</v>
      </c>
      <c r="E64" s="124" t="s">
        <v>180</v>
      </c>
      <c r="F64" s="124" t="s">
        <v>180</v>
      </c>
      <c r="G64" s="124" t="s">
        <v>180</v>
      </c>
      <c r="H64" s="124" t="s">
        <v>262</v>
      </c>
    </row>
    <row r="65" spans="1:8" x14ac:dyDescent="0.25">
      <c r="A65" s="123" t="s">
        <v>304</v>
      </c>
      <c r="B65" s="123" t="s">
        <v>52</v>
      </c>
      <c r="C65" s="124" t="s">
        <v>305</v>
      </c>
      <c r="D65" s="124" t="s">
        <v>180</v>
      </c>
      <c r="E65" s="124" t="s">
        <v>180</v>
      </c>
      <c r="F65" s="124" t="s">
        <v>180</v>
      </c>
      <c r="G65" s="124" t="s">
        <v>180</v>
      </c>
      <c r="H65" s="124" t="s">
        <v>305</v>
      </c>
    </row>
    <row r="66" spans="1:8" x14ac:dyDescent="0.25">
      <c r="A66" s="123" t="s">
        <v>306</v>
      </c>
      <c r="B66" s="123" t="s">
        <v>307</v>
      </c>
      <c r="C66" s="124" t="s">
        <v>308</v>
      </c>
      <c r="D66" s="124" t="s">
        <v>180</v>
      </c>
      <c r="E66" s="124" t="s">
        <v>180</v>
      </c>
      <c r="F66" s="124" t="s">
        <v>180</v>
      </c>
      <c r="G66" s="124" t="s">
        <v>180</v>
      </c>
      <c r="H66" s="124" t="s">
        <v>308</v>
      </c>
    </row>
    <row r="67" spans="1:8" x14ac:dyDescent="0.25">
      <c r="A67" s="123" t="s">
        <v>309</v>
      </c>
      <c r="B67" s="123" t="s">
        <v>251</v>
      </c>
      <c r="C67" s="124" t="s">
        <v>310</v>
      </c>
      <c r="D67" s="124" t="s">
        <v>180</v>
      </c>
      <c r="E67" s="124" t="s">
        <v>180</v>
      </c>
      <c r="F67" s="124" t="s">
        <v>180</v>
      </c>
      <c r="G67" s="124" t="s">
        <v>180</v>
      </c>
      <c r="H67" s="124" t="s">
        <v>310</v>
      </c>
    </row>
    <row r="68" spans="1:8" x14ac:dyDescent="0.25">
      <c r="A68" s="123" t="s">
        <v>311</v>
      </c>
      <c r="B68" s="123" t="s">
        <v>83</v>
      </c>
      <c r="C68" s="124" t="s">
        <v>312</v>
      </c>
      <c r="D68" s="124" t="s">
        <v>180</v>
      </c>
      <c r="E68" s="124" t="s">
        <v>180</v>
      </c>
      <c r="F68" s="124" t="s">
        <v>180</v>
      </c>
      <c r="G68" s="124" t="s">
        <v>180</v>
      </c>
      <c r="H68" s="124" t="s">
        <v>312</v>
      </c>
    </row>
    <row r="69" spans="1:8" x14ac:dyDescent="0.25">
      <c r="A69" s="123" t="s">
        <v>313</v>
      </c>
      <c r="B69" s="123" t="s">
        <v>184</v>
      </c>
      <c r="C69" s="124" t="s">
        <v>276</v>
      </c>
      <c r="D69" s="124" t="s">
        <v>180</v>
      </c>
      <c r="E69" s="124" t="s">
        <v>180</v>
      </c>
      <c r="F69" s="124" t="s">
        <v>180</v>
      </c>
      <c r="G69" s="124" t="s">
        <v>180</v>
      </c>
      <c r="H69" s="124" t="s">
        <v>276</v>
      </c>
    </row>
    <row r="70" spans="1:8" x14ac:dyDescent="0.25">
      <c r="A70" s="123" t="s">
        <v>314</v>
      </c>
      <c r="B70" s="123" t="s">
        <v>85</v>
      </c>
      <c r="C70" s="124" t="s">
        <v>299</v>
      </c>
      <c r="D70" s="124" t="s">
        <v>180</v>
      </c>
      <c r="E70" s="124" t="s">
        <v>180</v>
      </c>
      <c r="F70" s="124" t="s">
        <v>180</v>
      </c>
      <c r="G70" s="124" t="s">
        <v>180</v>
      </c>
      <c r="H70" s="124" t="s">
        <v>299</v>
      </c>
    </row>
    <row r="71" spans="1:8" x14ac:dyDescent="0.25">
      <c r="A71" s="123" t="s">
        <v>315</v>
      </c>
      <c r="B71" s="123" t="s">
        <v>316</v>
      </c>
      <c r="C71" s="124" t="s">
        <v>262</v>
      </c>
      <c r="D71" s="124" t="s">
        <v>180</v>
      </c>
      <c r="E71" s="124" t="s">
        <v>180</v>
      </c>
      <c r="F71" s="124" t="s">
        <v>180</v>
      </c>
      <c r="G71" s="124" t="s">
        <v>180</v>
      </c>
      <c r="H71" s="124" t="s">
        <v>262</v>
      </c>
    </row>
    <row r="72" spans="1:8" x14ac:dyDescent="0.25">
      <c r="A72" s="123" t="s">
        <v>317</v>
      </c>
      <c r="B72" s="123" t="s">
        <v>186</v>
      </c>
      <c r="C72" s="124" t="s">
        <v>310</v>
      </c>
      <c r="D72" s="124" t="s">
        <v>180</v>
      </c>
      <c r="E72" s="124" t="s">
        <v>180</v>
      </c>
      <c r="F72" s="124" t="s">
        <v>180</v>
      </c>
      <c r="G72" s="124" t="s">
        <v>180</v>
      </c>
      <c r="H72" s="124" t="s">
        <v>310</v>
      </c>
    </row>
    <row r="73" spans="1:8" x14ac:dyDescent="0.25">
      <c r="A73" s="123" t="s">
        <v>318</v>
      </c>
      <c r="B73" s="123" t="s">
        <v>99</v>
      </c>
      <c r="C73" s="124" t="s">
        <v>310</v>
      </c>
      <c r="D73" s="124" t="s">
        <v>180</v>
      </c>
      <c r="E73" s="124" t="s">
        <v>180</v>
      </c>
      <c r="F73" s="124" t="s">
        <v>180</v>
      </c>
      <c r="G73" s="124" t="s">
        <v>180</v>
      </c>
      <c r="H73" s="124" t="s">
        <v>310</v>
      </c>
    </row>
    <row r="74" spans="1:8" x14ac:dyDescent="0.25">
      <c r="A74" s="123" t="s">
        <v>319</v>
      </c>
      <c r="B74" s="123" t="s">
        <v>54</v>
      </c>
      <c r="C74" s="124" t="s">
        <v>320</v>
      </c>
      <c r="D74" s="124" t="s">
        <v>321</v>
      </c>
      <c r="E74" s="124" t="s">
        <v>180</v>
      </c>
      <c r="F74" s="124" t="s">
        <v>180</v>
      </c>
      <c r="G74" s="124" t="s">
        <v>180</v>
      </c>
      <c r="H74" s="124" t="s">
        <v>322</v>
      </c>
    </row>
    <row r="75" spans="1:8" x14ac:dyDescent="0.25">
      <c r="A75" s="123" t="s">
        <v>323</v>
      </c>
      <c r="B75" s="123" t="s">
        <v>182</v>
      </c>
      <c r="C75" s="124" t="s">
        <v>324</v>
      </c>
      <c r="D75" s="124" t="s">
        <v>180</v>
      </c>
      <c r="E75" s="124" t="s">
        <v>180</v>
      </c>
      <c r="F75" s="124" t="s">
        <v>180</v>
      </c>
      <c r="G75" s="124" t="s">
        <v>180</v>
      </c>
      <c r="H75" s="124" t="s">
        <v>324</v>
      </c>
    </row>
    <row r="76" spans="1:8" x14ac:dyDescent="0.25">
      <c r="A76" s="123" t="s">
        <v>325</v>
      </c>
      <c r="B76" s="123" t="s">
        <v>52</v>
      </c>
      <c r="C76" s="124" t="s">
        <v>326</v>
      </c>
      <c r="D76" s="124" t="s">
        <v>180</v>
      </c>
      <c r="E76" s="124" t="s">
        <v>180</v>
      </c>
      <c r="F76" s="124" t="s">
        <v>180</v>
      </c>
      <c r="G76" s="124" t="s">
        <v>180</v>
      </c>
      <c r="H76" s="124" t="s">
        <v>326</v>
      </c>
    </row>
    <row r="77" spans="1:8" x14ac:dyDescent="0.25">
      <c r="A77" s="123" t="s">
        <v>327</v>
      </c>
      <c r="B77" s="123" t="s">
        <v>307</v>
      </c>
      <c r="C77" s="124" t="s">
        <v>228</v>
      </c>
      <c r="D77" s="124" t="s">
        <v>180</v>
      </c>
      <c r="E77" s="124" t="s">
        <v>180</v>
      </c>
      <c r="F77" s="124" t="s">
        <v>180</v>
      </c>
      <c r="G77" s="124" t="s">
        <v>180</v>
      </c>
      <c r="H77" s="124" t="s">
        <v>228</v>
      </c>
    </row>
    <row r="78" spans="1:8" x14ac:dyDescent="0.25">
      <c r="A78" s="123" t="s">
        <v>328</v>
      </c>
      <c r="B78" s="123" t="s">
        <v>251</v>
      </c>
      <c r="C78" s="124" t="s">
        <v>329</v>
      </c>
      <c r="D78" s="124" t="s">
        <v>180</v>
      </c>
      <c r="E78" s="124" t="s">
        <v>180</v>
      </c>
      <c r="F78" s="124" t="s">
        <v>180</v>
      </c>
      <c r="G78" s="124" t="s">
        <v>180</v>
      </c>
      <c r="H78" s="124" t="s">
        <v>329</v>
      </c>
    </row>
    <row r="79" spans="1:8" x14ac:dyDescent="0.25">
      <c r="A79" s="123" t="s">
        <v>330</v>
      </c>
      <c r="B79" s="123" t="s">
        <v>83</v>
      </c>
      <c r="C79" s="124" t="s">
        <v>331</v>
      </c>
      <c r="D79" s="124" t="s">
        <v>180</v>
      </c>
      <c r="E79" s="124" t="s">
        <v>180</v>
      </c>
      <c r="F79" s="124" t="s">
        <v>180</v>
      </c>
      <c r="G79" s="124" t="s">
        <v>180</v>
      </c>
      <c r="H79" s="124" t="s">
        <v>331</v>
      </c>
    </row>
    <row r="80" spans="1:8" x14ac:dyDescent="0.25">
      <c r="A80" s="123" t="s">
        <v>332</v>
      </c>
      <c r="B80" s="123" t="s">
        <v>184</v>
      </c>
      <c r="C80" s="124" t="s">
        <v>333</v>
      </c>
      <c r="D80" s="124" t="s">
        <v>180</v>
      </c>
      <c r="E80" s="124" t="s">
        <v>180</v>
      </c>
      <c r="F80" s="124" t="s">
        <v>180</v>
      </c>
      <c r="G80" s="124" t="s">
        <v>180</v>
      </c>
      <c r="H80" s="124" t="s">
        <v>333</v>
      </c>
    </row>
    <row r="81" spans="1:8" x14ac:dyDescent="0.25">
      <c r="A81" s="123" t="s">
        <v>334</v>
      </c>
      <c r="B81" s="123" t="s">
        <v>210</v>
      </c>
      <c r="C81" s="124" t="s">
        <v>335</v>
      </c>
      <c r="D81" s="124" t="s">
        <v>180</v>
      </c>
      <c r="E81" s="124" t="s">
        <v>180</v>
      </c>
      <c r="F81" s="124" t="s">
        <v>180</v>
      </c>
      <c r="G81" s="124" t="s">
        <v>180</v>
      </c>
      <c r="H81" s="124" t="s">
        <v>335</v>
      </c>
    </row>
    <row r="82" spans="1:8" x14ac:dyDescent="0.25">
      <c r="A82" s="123" t="s">
        <v>336</v>
      </c>
      <c r="B82" s="123" t="s">
        <v>85</v>
      </c>
      <c r="C82" s="124" t="s">
        <v>214</v>
      </c>
      <c r="D82" s="124" t="s">
        <v>180</v>
      </c>
      <c r="E82" s="124" t="s">
        <v>180</v>
      </c>
      <c r="F82" s="124" t="s">
        <v>180</v>
      </c>
      <c r="G82" s="124" t="s">
        <v>180</v>
      </c>
      <c r="H82" s="124" t="s">
        <v>214</v>
      </c>
    </row>
    <row r="83" spans="1:8" x14ac:dyDescent="0.25">
      <c r="A83" s="123" t="s">
        <v>337</v>
      </c>
      <c r="B83" s="123" t="s">
        <v>185</v>
      </c>
      <c r="C83" s="124" t="s">
        <v>338</v>
      </c>
      <c r="D83" s="124" t="s">
        <v>180</v>
      </c>
      <c r="E83" s="124" t="s">
        <v>180</v>
      </c>
      <c r="F83" s="124" t="s">
        <v>180</v>
      </c>
      <c r="G83" s="124" t="s">
        <v>180</v>
      </c>
      <c r="H83" s="124" t="s">
        <v>338</v>
      </c>
    </row>
    <row r="84" spans="1:8" x14ac:dyDescent="0.25">
      <c r="A84" s="123" t="s">
        <v>339</v>
      </c>
      <c r="B84" s="123" t="s">
        <v>99</v>
      </c>
      <c r="C84" s="124" t="s">
        <v>228</v>
      </c>
      <c r="D84" s="124" t="s">
        <v>180</v>
      </c>
      <c r="E84" s="124" t="s">
        <v>180</v>
      </c>
      <c r="F84" s="124" t="s">
        <v>180</v>
      </c>
      <c r="G84" s="124" t="s">
        <v>180</v>
      </c>
      <c r="H84" s="124" t="s">
        <v>228</v>
      </c>
    </row>
    <row r="85" spans="1:8" x14ac:dyDescent="0.25">
      <c r="A85" s="123" t="s">
        <v>340</v>
      </c>
      <c r="B85" s="123" t="s">
        <v>54</v>
      </c>
      <c r="C85" s="124" t="s">
        <v>341</v>
      </c>
      <c r="D85" s="124" t="s">
        <v>180</v>
      </c>
      <c r="E85" s="124" t="s">
        <v>180</v>
      </c>
      <c r="F85" s="124" t="s">
        <v>180</v>
      </c>
      <c r="G85" s="124" t="s">
        <v>180</v>
      </c>
      <c r="H85" s="124" t="s">
        <v>341</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74" t="s">
        <v>168</v>
      </c>
      <c r="C2" s="275" t="s">
        <v>167</v>
      </c>
    </row>
    <row r="3" spans="2:3" x14ac:dyDescent="0.25">
      <c r="B3" s="274"/>
      <c r="C3" s="275"/>
    </row>
    <row r="4" spans="2:3" ht="132.75" customHeight="1" x14ac:dyDescent="0.25">
      <c r="B4" s="274"/>
      <c r="C4" s="275"/>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170</v>
      </c>
    </row>
    <row r="5" spans="1:10" ht="219" x14ac:dyDescent="0.25">
      <c r="A5" s="115" t="s">
        <v>169</v>
      </c>
      <c r="B5" s="116" t="s">
        <v>34</v>
      </c>
      <c r="C5" s="116" t="s">
        <v>44</v>
      </c>
      <c r="D5" s="116" t="s">
        <v>28</v>
      </c>
      <c r="E5" s="116" t="s">
        <v>23</v>
      </c>
      <c r="F5" s="118">
        <v>0.1</v>
      </c>
      <c r="G5" s="119"/>
      <c r="H5" s="120"/>
      <c r="I5" s="121"/>
      <c r="J5" s="1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2018-09-25T22:09:46Z</cp:lastPrinted>
  <dcterms:created xsi:type="dcterms:W3CDTF">2015-01-16T16:24:43Z</dcterms:created>
  <dcterms:modified xsi:type="dcterms:W3CDTF">2019-12-19T20:55:51Z</dcterms:modified>
</cp:coreProperties>
</file>